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20700" windowHeight="11445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'Rekapitulace'!$G$29</definedName>
    <definedName name="Dodavka0">'Položky'!#REF!</definedName>
    <definedName name="HSV">'Rekapitulace'!$E$29</definedName>
    <definedName name="HSV0">'Položky'!#REF!</definedName>
    <definedName name="HZS">'Rekapitulace'!$I$29</definedName>
    <definedName name="HZS0">'Položky'!#REF!</definedName>
    <definedName name="JKSO">'Krycí list'!$G$2</definedName>
    <definedName name="MJ">'Krycí list'!$G$5</definedName>
    <definedName name="Mont">'Rekapitulace'!$H$29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'Položky'!$A$1:$G$316</definedName>
    <definedName name="_xlnm.Print_Area" localSheetId="1">'Rekapitulace'!$A$1:$I$43</definedName>
    <definedName name="PocetMJ">'Krycí list'!$G$6</definedName>
    <definedName name="Poznamka">'Krycí list'!$B$37</definedName>
    <definedName name="Projektant">'Krycí list'!$C$8</definedName>
    <definedName name="PSV">'Rekapitulace'!$F$29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<sst xmlns="http://schemas.openxmlformats.org/spreadsheetml/2006/main" count="853" uniqueCount="481">
  <si>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</si>
  <si>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</si>
  <si>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</si>
  <si>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</si>
  <si>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</si>
  <si>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</si>
  <si>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</si>
  <si>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</si>
  <si>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</si>
  <si>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</si>
  <si>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</si>
  <si>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</si>
  <si>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</si>
  <si>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</si>
  <si>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</si>
  <si>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</si>
  <si>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</si>
  <si>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</si>
  <si>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</si>
  <si>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</si>
  <si>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</si>
  <si>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</si>
  <si>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</si>
  <si>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</si>
  <si>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</si>
  <si>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</si>
  <si>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</si>
  <si>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</si>
  <si>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</si>
  <si>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</si>
  <si>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</si>
  <si>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</si>
  <si>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</si>
  <si>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</si>
  <si>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</si>
  <si>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</si>
  <si>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</si>
  <si>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</si>
  <si>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</si>
  <si>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</si>
  <si>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</si>
  <si>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</si>
  <si>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</si>
  <si>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</si>
  <si>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</si>
  <si>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</si>
  <si>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</si>
  <si>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</si>
  <si>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</si>
  <si>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</si>
  <si>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</si>
  <si>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</si>
  <si>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</si>
  <si>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</si>
  <si>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</si>
  <si>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</si>
  <si>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</si>
  <si>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</si>
  <si>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</si>
  <si>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</si>
  <si>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</si>
  <si>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</si>
  <si>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</si>
  <si>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</si>
  <si>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</si>
  <si>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</si>
  <si>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</si>
  <si>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</si>
  <si>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</si>
  <si>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</si>
  <si>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</si>
  <si>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</si>
  <si>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</si>
  <si>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</si>
  <si>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</si>
  <si>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</si>
  <si>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</si>
  <si>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</si>
  <si>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</si>
  <si>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N02/13</t>
  </si>
  <si>
    <t>Sokolovna Velké Pavlovice Hlavní 583/1</t>
  </si>
  <si>
    <t>02b/13</t>
  </si>
  <si>
    <t>Stavební úpravy -   NAD RÁMEC</t>
  </si>
  <si>
    <t>802.29</t>
  </si>
  <si>
    <t>m3</t>
  </si>
  <si>
    <t>N02b/13</t>
  </si>
  <si>
    <t>113106121R00</t>
  </si>
  <si>
    <t xml:space="preserve">Rozebrání dlažeb z betonových dlaždic na sucho </t>
  </si>
  <si>
    <t>m2</t>
  </si>
  <si>
    <t>3,18*0,80</t>
  </si>
  <si>
    <t>0,60*1,50+26,00*0,10+0,70*1,50+0,70*0,60</t>
  </si>
  <si>
    <t>(3,70+2,80+2,80)*0,60</t>
  </si>
  <si>
    <t>113107122R00</t>
  </si>
  <si>
    <t xml:space="preserve">Odstranění podkladu pl. 200 m2,kam.drcené tl.20 cm </t>
  </si>
  <si>
    <t>26,00*0,40</t>
  </si>
  <si>
    <t>113201111R00</t>
  </si>
  <si>
    <t xml:space="preserve">Vytrhání obrub chodníkových ležatých </t>
  </si>
  <si>
    <t>m</t>
  </si>
  <si>
    <t>0,40*2+26,00</t>
  </si>
  <si>
    <t>139601102R00</t>
  </si>
  <si>
    <t xml:space="preserve">Ruční výkop jam, rýh a šachet v hornině tř. 3 </t>
  </si>
  <si>
    <t>(26,60+6,50+5,00)*0,90*0,40</t>
  </si>
  <si>
    <t>0</t>
  </si>
  <si>
    <t>Začátek provozního součtu</t>
  </si>
  <si>
    <t>(1,50+26,30+1,30+0,80)*0,40</t>
  </si>
  <si>
    <t>(3,80+3,10+2,80)*0,44</t>
  </si>
  <si>
    <t>(26,40+0,90+11,10)*0,50</t>
  </si>
  <si>
    <t>Konec provozního součtu</t>
  </si>
  <si>
    <t>35,43*0,18</t>
  </si>
  <si>
    <t>gajgry:8*0,50</t>
  </si>
  <si>
    <t>162701105R00</t>
  </si>
  <si>
    <t xml:space="preserve">Vodorovné přemístění výkopku z hor.1-4 do 10000 m </t>
  </si>
  <si>
    <t>24,09-16,15</t>
  </si>
  <si>
    <t>162701109R00</t>
  </si>
  <si>
    <t xml:space="preserve">Příplatek k vod. přemístění hor.1-4 za další 1 km </t>
  </si>
  <si>
    <t>7,94*5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</si>
  <si>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</si>
  <si>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</si>
  <si>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</si>
  <si>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</si>
  <si>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</si>
  <si>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</si>
  <si>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(26,60+6,50+5,00)*0,90*0,16</t>
  </si>
  <si>
    <t>(26,60+6,50+5,00)*0,40*0,40</t>
  </si>
  <si>
    <t>záp.poh.:2,97*0,95*0,20</t>
  </si>
  <si>
    <t>199  PC  01</t>
  </si>
  <si>
    <t xml:space="preserve">Poplatek za skládku  zeminy  1- 4 </t>
  </si>
  <si>
    <t>2</t>
  </si>
  <si>
    <t>Základy a zvláštní zakládání</t>
  </si>
  <si>
    <t>274272110RT2</t>
  </si>
  <si>
    <t xml:space="preserve">M + D zídka z vibrolisovaných tvarovek </t>
  </si>
  <si>
    <t>(2,97+0,80)*0,60</t>
  </si>
  <si>
    <t>2  PC  01</t>
  </si>
  <si>
    <t>M + D izolace zdiva, injektáž horizontální silan - siloxanová báze, účinnost 80% - viz.sanace</t>
  </si>
  <si>
    <t>2  PC  02</t>
  </si>
  <si>
    <t>M + D izolace zdiva, injektáž vertikíální silan- siloxanová báze, účinnost 80%  - viz.sanace</t>
  </si>
  <si>
    <t>3</t>
  </si>
  <si>
    <t>Svislé a kompletní konstrukce</t>
  </si>
  <si>
    <t>3  PC  02</t>
  </si>
  <si>
    <t>M + D sanace trhlin sešitím sponami vlepených do drážek ve zdivu, vč.stavebních prací  viz.TZ</t>
  </si>
  <si>
    <t>311  PC  01</t>
  </si>
  <si>
    <t>Zděná atika na střeše,silik.omítka prob.na přestěr vyztuž. povrch,výplň ocel.pásovina, nátěr viz.TZ</t>
  </si>
  <si>
    <t>kompl.</t>
  </si>
  <si>
    <t>311271175RT4</t>
  </si>
  <si>
    <t>Zdivo z tvárnic plynosilikátových tl. 20 cm tvárnice P 4 - 500</t>
  </si>
  <si>
    <t xml:space="preserve"> m2</t>
  </si>
  <si>
    <t>atika terasa:0,20*0,35*(4,60*2+16,00)</t>
  </si>
  <si>
    <t>900      R00</t>
  </si>
  <si>
    <t xml:space="preserve">Hzs - nezmeřitelné stavební práce při rekonstrukci </t>
  </si>
  <si>
    <t>h</t>
  </si>
  <si>
    <t>5</t>
  </si>
  <si>
    <t>Komunikace</t>
  </si>
  <si>
    <t>564731111R00</t>
  </si>
  <si>
    <t xml:space="preserve">Podklad z kameniva drceného vel.0-63 mm,tl. 10 cm </t>
  </si>
  <si>
    <t>záp.podl.:2,97*0,95</t>
  </si>
  <si>
    <t>564811111R00</t>
  </si>
  <si>
    <t xml:space="preserve">Podklad ze štěrkodrti po zhutnění tloušťky 5 cm </t>
  </si>
  <si>
    <t>záp.pohled:2,97*0,95</t>
  </si>
  <si>
    <t>596215020R00</t>
  </si>
  <si>
    <t>Kladení zámkové dlažby tl. 6 cm do drtě tl. 3 cm vč.kladecí vrstvy</t>
  </si>
  <si>
    <t>2,97*0,95</t>
  </si>
  <si>
    <t>596811111RT4</t>
  </si>
  <si>
    <t>Kladení dlaždic kom.pro pěší, lože z kameniva těž. včetně dlaždic betonových HBB 50/50/5 cm</t>
  </si>
  <si>
    <t>5  PC  01</t>
  </si>
  <si>
    <t>Oprava liniového žlabu u sch. do sklepa vč.úpravy okolní zámkové dlažby</t>
  </si>
  <si>
    <t>59245288</t>
  </si>
  <si>
    <t>Dlažba zámková  -  bude použita demontovaná pouze část bude použita nová</t>
  </si>
  <si>
    <t>61</t>
  </si>
  <si>
    <t>Upravy povrchů vnitřní</t>
  </si>
  <si>
    <t>61  PC  01</t>
  </si>
  <si>
    <t>Příplatek za ruční dočištění ocelovými kartáči pod sanační omítky   - viz.sanace</t>
  </si>
  <si>
    <t>61  PC  02</t>
  </si>
  <si>
    <t>Příplatek k omítce za antisanitrační přednástřik - viz.sanace</t>
  </si>
  <si>
    <t>61  PC  03</t>
  </si>
  <si>
    <t>Sanační hydrofilní systém,plnivo na bázi expand. vulkanick.skla, tep.izol.vlast tl.3cm - viz.sanace</t>
  </si>
  <si>
    <t>61  PC  04</t>
  </si>
  <si>
    <t>Omítka štuková vápenná ručně tl.vrsty 2mm - viz.sanace</t>
  </si>
  <si>
    <t>61  PC  05</t>
  </si>
  <si>
    <t>Malba - vápenná či silikátová Sd&lt;0,1m - viz.sanace</t>
  </si>
  <si>
    <t>61  PC  06</t>
  </si>
  <si>
    <t>Vyrovnání zdiva sanačním systémem se síranovzd. cementem v tl.20cm pod ETICS  - viz.sanace</t>
  </si>
  <si>
    <t>62</t>
  </si>
  <si>
    <t>Úpravy povrchů vnější</t>
  </si>
  <si>
    <t>621481211RT2</t>
  </si>
  <si>
    <t>Montáž výztužné sítě (perlinky) do stěrky-podhledy včetně výztužné sítě a stěrkového tmelu</t>
  </si>
  <si>
    <t>podbití:(26,28*2+19,10*2)*0,40</t>
  </si>
  <si>
    <t>622  PC  08</t>
  </si>
  <si>
    <t>M + D hloubková zpevňující penetrace viz.otlučení omítek</t>
  </si>
  <si>
    <t>95</t>
  </si>
  <si>
    <t>Dokončovací konstrukce na pozemních stavbách</t>
  </si>
  <si>
    <t>952  PC  01</t>
  </si>
  <si>
    <t xml:space="preserve">M + D hasicí přístroj min.98a </t>
  </si>
  <si>
    <t>952  PC  02</t>
  </si>
  <si>
    <t>M + D bronzová pamětní deska ( přesný tvar bude upřesněn )</t>
  </si>
  <si>
    <t>952  PC  03</t>
  </si>
  <si>
    <t>M + D písmo na atice ve střeše z tvrzeného plastu viz. TZ  -  odhad</t>
  </si>
  <si>
    <t>96</t>
  </si>
  <si>
    <t>Bourání konstrukcí</t>
  </si>
  <si>
    <t>962032631R00</t>
  </si>
  <si>
    <t xml:space="preserve">Bourání zdiva komínového z cihel na MVC </t>
  </si>
  <si>
    <t>0,45*0,45*2,00*2</t>
  </si>
  <si>
    <t>1,20*0,75*2,50</t>
  </si>
  <si>
    <t>962042321R00</t>
  </si>
  <si>
    <t xml:space="preserve">Bourání zídky z betonu prostého </t>
  </si>
  <si>
    <t>3,20*0,30*0,60</t>
  </si>
  <si>
    <t>966  PC  01</t>
  </si>
  <si>
    <t xml:space="preserve">Bourání říms cihelných do tl.30 cm, vyložení 50 cm </t>
  </si>
  <si>
    <t>(25,955+6,05)*2</t>
  </si>
  <si>
    <t>17,10</t>
  </si>
  <si>
    <t>966031313R00</t>
  </si>
  <si>
    <t xml:space="preserve">Bourání říms cihelných do tl.30 cm, vyložení 25 cm </t>
  </si>
  <si>
    <t>4,60*2</t>
  </si>
  <si>
    <t>963  PC  01</t>
  </si>
  <si>
    <t xml:space="preserve">Odřezání ŽB stříšky a římsy </t>
  </si>
  <si>
    <t>(0,92*2,84+16,03*0,15)*0,20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</si>
  <si>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</si>
  <si>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</si>
  <si>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</si>
  <si>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</si>
  <si>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</si>
  <si>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</si>
  <si>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</si>
  <si>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  PC  01</t>
  </si>
  <si>
    <t>M + D stěrka hydroiz.bitumenovou hmotou svislá zemní vlhkost 4,50l/m2  - viz.sanace</t>
  </si>
  <si>
    <t>711  PC  02</t>
  </si>
  <si>
    <t>M + D stěrka hydroizolační stěn silikátovou hmotou sviská 3kg/m2  - viz.sanace</t>
  </si>
  <si>
    <t>711  PC  03</t>
  </si>
  <si>
    <t>M + D nopová folie svisle vč.dodávky folie a ukončující lišty  - viz.sanace</t>
  </si>
  <si>
    <t>711  PC  04</t>
  </si>
  <si>
    <t>M + D ochranná textilní svislá vč.dodávky textilie 300g  - viz.sanace</t>
  </si>
  <si>
    <t>998711202R00</t>
  </si>
  <si>
    <t xml:space="preserve">Přesun hmot pro izolace proti vodě, výšky do 12 m </t>
  </si>
  <si>
    <t>712</t>
  </si>
  <si>
    <t>Živičné krytiny</t>
  </si>
  <si>
    <t>712400831R00</t>
  </si>
  <si>
    <t xml:space="preserve">Odstranění živičné krytiny střech do 30° 1vrstvé </t>
  </si>
  <si>
    <t>střecha:(7,35*6,275*2+18,775*4,95*2)/0,96</t>
  </si>
  <si>
    <t>998712202R00</t>
  </si>
  <si>
    <t xml:space="preserve">Přesun hmot pro povlakové krytiny, výšky do 12 m </t>
  </si>
  <si>
    <t>713</t>
  </si>
  <si>
    <t>Izolace tepelné</t>
  </si>
  <si>
    <t>713  PC  05</t>
  </si>
  <si>
    <t xml:space="preserve">M + D izolace atiky deska  XPS  tl.30mm </t>
  </si>
  <si>
    <t>25,65*0,20*1,02</t>
  </si>
  <si>
    <t>713  PC  06</t>
  </si>
  <si>
    <t xml:space="preserve">M + D izolace atiky deska  MV  tl.30mm </t>
  </si>
  <si>
    <t>24,50*0,25*1,02</t>
  </si>
  <si>
    <t>998713202R00</t>
  </si>
  <si>
    <t xml:space="preserve">Přesun hmot pro izolace tepelné, výšky do 12 m </t>
  </si>
  <si>
    <t>720</t>
  </si>
  <si>
    <t>Zdravotechnická instalace</t>
  </si>
  <si>
    <t>720  PC  02</t>
  </si>
  <si>
    <t>M + D plastového gajgru vč.napojení na stávající kanalizaci</t>
  </si>
  <si>
    <t>762</t>
  </si>
  <si>
    <t>Konstrukce tesařské</t>
  </si>
  <si>
    <t>762331812R00</t>
  </si>
  <si>
    <t>Demontáž konstrukcí krovů z hranolů do 224 cm2 - pergola</t>
  </si>
  <si>
    <t>762332120RT2</t>
  </si>
  <si>
    <t>Montáž vázaných krovů pravidelných do 224 cm2 včetně dodávky řeziva, hranoly 12/19</t>
  </si>
  <si>
    <t>5,00/0,12/0,16</t>
  </si>
  <si>
    <t>762341210RT2</t>
  </si>
  <si>
    <t>Montáž bednění střech rovných, prkna hrubá na sraz včetně dodávky řeziva, prkna tl. 24 mm</t>
  </si>
  <si>
    <t>(7,30*6,385+18,80*5,10)*2</t>
  </si>
  <si>
    <t>284,98/0,96</t>
  </si>
  <si>
    <t>762341811R00</t>
  </si>
  <si>
    <t xml:space="preserve">Demontáž bednění střech rovných z prken hrubých </t>
  </si>
  <si>
    <t>(7,35*6,275*2+18,775*4,95*2)/0,96</t>
  </si>
  <si>
    <t>762342203RT2</t>
  </si>
  <si>
    <t>Montáž laťování střech, vzdálenost latí 22 - 36 cm včetně dodávky řeziva, latě 3/5 cm</t>
  </si>
  <si>
    <t>7,00*6,30</t>
  </si>
  <si>
    <t>18,50*8,90+17,37*6,50</t>
  </si>
  <si>
    <t>2,30*0,90</t>
  </si>
  <si>
    <t>-0,43*0,50*5</t>
  </si>
  <si>
    <t>322,65/0,755</t>
  </si>
  <si>
    <t>762342204RT3</t>
  </si>
  <si>
    <t>Montáž laťování střech, svislé, vzdálenost 100 cm vč.dodávky  6/6 cm, podtěsnění kontralatí viz.TZ</t>
  </si>
  <si>
    <t>762342812R00</t>
  </si>
  <si>
    <t xml:space="preserve">Demontáž laťování střech, rozteč latí do 50 cm </t>
  </si>
  <si>
    <t>7,10*6,30</t>
  </si>
  <si>
    <t>18,50*8,90+17,15*6,50</t>
  </si>
  <si>
    <t>-0,60*0,30*5</t>
  </si>
  <si>
    <t>-0,45*0,45*2</t>
  </si>
  <si>
    <t>-1,20*0,45</t>
  </si>
  <si>
    <t>321,08/0,755</t>
  </si>
  <si>
    <t>762395000R00</t>
  </si>
  <si>
    <t xml:space="preserve">Spojovací a ochranné prostředky pro střechy </t>
  </si>
  <si>
    <t>260,42*0,12*0,16</t>
  </si>
  <si>
    <t>296,85*2</t>
  </si>
  <si>
    <t>1500,00*0,03*0,05</t>
  </si>
  <si>
    <t>645,00*0,06*0,06</t>
  </si>
  <si>
    <t>762841210RT3</t>
  </si>
  <si>
    <t>Montáž podbíjení stropů, prkna hoblovaná na sraz včetně dodávky řeziva, prkna tl. 24 mm</t>
  </si>
  <si>
    <t>1.np:</t>
  </si>
  <si>
    <t>doplnění:16,00+9,00+2,00+2,50</t>
  </si>
  <si>
    <t>762841811R00</t>
  </si>
  <si>
    <t xml:space="preserve">Demontáž podbíjení obkladů stropů bez omítky </t>
  </si>
  <si>
    <t>1.np:16,00+9,00+2,00+2,50</t>
  </si>
  <si>
    <t>762895000R00</t>
  </si>
  <si>
    <t xml:space="preserve">Spojovací prostředky pro montáž stropů </t>
  </si>
  <si>
    <t>29,50*0,24</t>
  </si>
  <si>
    <t>762  PC  01</t>
  </si>
  <si>
    <t>Demontáž dřevěného přístřešku vč.bednění, podklad. lepenky, asf.šindelů, klemp.prvků</t>
  </si>
  <si>
    <t>762  PC  02</t>
  </si>
  <si>
    <t>M + D přesah střech vč.opláštění cementovými deskami tl.12,50mm, spoj.prostředky viz.TZ</t>
  </si>
  <si>
    <t>(26,28*2+19,10*2)*0,40*1,05</t>
  </si>
  <si>
    <t>762  PC  03</t>
  </si>
  <si>
    <t xml:space="preserve">Obložení atiky desky OSB tl.22, spoj.prostředky </t>
  </si>
  <si>
    <t>(4,50*2+16,65)*0,40*1,05</t>
  </si>
  <si>
    <t>998762202R00</t>
  </si>
  <si>
    <t xml:space="preserve">Přesun hmot pro tesařské konstrukce, výšky do 12 m </t>
  </si>
  <si>
    <t>764</t>
  </si>
  <si>
    <t>Konstrukce klempířské</t>
  </si>
  <si>
    <t>764252604RT2</t>
  </si>
  <si>
    <t>Žlab podokapní půlkulatý TiZn  rš. 333 mm plech předzvětralý modrošedý</t>
  </si>
  <si>
    <t>K/8:85,00</t>
  </si>
  <si>
    <t>764259611RT2</t>
  </si>
  <si>
    <t>Kotlík závěsný TiZn  půlkulatý plech předzvětralý modrošedý</t>
  </si>
  <si>
    <t>kus</t>
  </si>
  <si>
    <t>764311822R00</t>
  </si>
  <si>
    <t xml:space="preserve">Demont. krytiny, tabule 2 x 1 m, nad 25 m2, do 30° </t>
  </si>
  <si>
    <t>vstup:5,02*16,03+0,92*2,84</t>
  </si>
  <si>
    <t>764331851R00</t>
  </si>
  <si>
    <t xml:space="preserve">Demontáž lemování zdí, rš 400 a 500 mm, do 45° </t>
  </si>
  <si>
    <t>4,20*2</t>
  </si>
  <si>
    <t>764352810R00</t>
  </si>
  <si>
    <t>Demontáž žlabů půlkruh. rovných, rš 330 mm, do 30° vč.háků</t>
  </si>
  <si>
    <t>26,105*2</t>
  </si>
  <si>
    <t>764352811R00</t>
  </si>
  <si>
    <t>Demontáž žlabů půlkruh. rovných, rš 330 mm, do 45° vč.háků</t>
  </si>
  <si>
    <t>6,50*2+17,30</t>
  </si>
  <si>
    <t>764353835R00</t>
  </si>
  <si>
    <t xml:space="preserve">Demontáž žlabů nadříms.v hácích, rš 330 mm, do 30° </t>
  </si>
  <si>
    <t>764361811R00</t>
  </si>
  <si>
    <t>Demontáž střešního okna ve vlnité krytině, do 45° a výlezů</t>
  </si>
  <si>
    <t>764391820R00</t>
  </si>
  <si>
    <t xml:space="preserve">Demontáž závětrné lišty, rš 250 a 330 mm, do 30° </t>
  </si>
  <si>
    <t>6,60*2</t>
  </si>
  <si>
    <t>764454801R00</t>
  </si>
  <si>
    <t>Demontáž odpadních trub kruhových,D 75 a 100 mm vč.kolen a kotlíků</t>
  </si>
  <si>
    <t>6,50+7,00+7,00+8,00</t>
  </si>
  <si>
    <t>4,00+7,50+7,00</t>
  </si>
  <si>
    <t>764531640RT2</t>
  </si>
  <si>
    <t>Oplechování zdí z plech TiZn  rš. 500, lepením plech předzvětralý modrošedý</t>
  </si>
  <si>
    <t>K/11:21,00</t>
  </si>
  <si>
    <t>764531650RT2</t>
  </si>
  <si>
    <t>Oplech.atiky plech TiZn tl.0,8 mm,rš.690, lepením plech předzvětralý modrošedý</t>
  </si>
  <si>
    <t>K/2:26,00</t>
  </si>
  <si>
    <t>764551603RT2</t>
  </si>
  <si>
    <t>Svod z plech Ti Zn  kruhový, D 100 mm plech předzvětralý modrošedý</t>
  </si>
  <si>
    <t>K/7:53,00</t>
  </si>
  <si>
    <t>764  PC  02</t>
  </si>
  <si>
    <t>Oplechování okraje střechy plech TiZn rš. 200 mm plech předzvětralý modrošedý</t>
  </si>
  <si>
    <t>K/9:85,00</t>
  </si>
  <si>
    <t>764  PC  03</t>
  </si>
  <si>
    <t>M + D provětrávací mřížka mezery mezi pojist. hydroizolací a krajní latí v.120mm</t>
  </si>
  <si>
    <t>K/10:85,00</t>
  </si>
  <si>
    <t>764  PC  04</t>
  </si>
  <si>
    <t>M + D provětrávací mřížka mezery mezi pojist. hydroizolací a krajní latí v.60mm</t>
  </si>
  <si>
    <t>K/10:31,00</t>
  </si>
  <si>
    <t>764  PC  05</t>
  </si>
  <si>
    <t>Lemování prostupu atiky s nápisem TiZn viz.tabulky klempířských prvků</t>
  </si>
  <si>
    <t>K/12:1,00</t>
  </si>
  <si>
    <t>764  PC  06</t>
  </si>
  <si>
    <t>Oplechování hlavy sloupku atiky s nápisem TiZn plech předzvětralý modrošedý</t>
  </si>
  <si>
    <t>K/13:2,00</t>
  </si>
  <si>
    <t>764  PC  07</t>
  </si>
  <si>
    <t>Oplechování zhlaví zdi atiky mezi sloupek Ti Zn plech předzvětralý modrošedý rš 600 mm</t>
  </si>
  <si>
    <t>K/14:2,65</t>
  </si>
  <si>
    <t>764  PC  09</t>
  </si>
  <si>
    <t>Oplechování nad stříškami řs 250mm  TiZn plech předzvětralý modrošedý</t>
  </si>
  <si>
    <t>K/16:5,00</t>
  </si>
  <si>
    <t>764  PC  10</t>
  </si>
  <si>
    <t>M + D ocelový Pz plech tl.0,6mm tl.50mikronu vč.všech doplňk.prvků,  viz.TZ</t>
  </si>
  <si>
    <t>284,98/0,969*1,10</t>
  </si>
  <si>
    <t>764  PC  11</t>
  </si>
  <si>
    <t>M + D protisněhová liniová zábrana pro falcované plechy</t>
  </si>
  <si>
    <t>25,70*2</t>
  </si>
  <si>
    <t>764  PC  12</t>
  </si>
  <si>
    <t>M + D replik ozdob na střeše vč.kotvení do hřebenu a hydroizolačního zapravení viz.TZ</t>
  </si>
  <si>
    <t>998764202R00</t>
  </si>
  <si>
    <t xml:space="preserve">Přesun hmot pro klempířské konstr., výšky do 12 m </t>
  </si>
  <si>
    <t>765</t>
  </si>
  <si>
    <t>Krytiny tvrdé</t>
  </si>
  <si>
    <t>765318861R00</t>
  </si>
  <si>
    <t>Demontáž krytiny z hřebenáčů  a nároží zvětr.malta, do suti</t>
  </si>
  <si>
    <t>7,10+18,80+2,346*2</t>
  </si>
  <si>
    <t>(5,86+6,18+3,98)*2</t>
  </si>
  <si>
    <t>765310020RAA</t>
  </si>
  <si>
    <t>Zastřešení pálenou krytinou vč.všech doplňk.tašek hřeben.,větrací,protis.tašky,pásy,bezp.sady viz.TZ</t>
  </si>
  <si>
    <t>765  PC  01</t>
  </si>
  <si>
    <t>Demontáž krytiny dvoudrážkové, na sucho, do suti vč.klempířských výrobků a ozdob na střeše</t>
  </si>
  <si>
    <t>765  PC  02</t>
  </si>
  <si>
    <t>M + D podstřešní 3vrstvá polypropylénová folie viz.TZ</t>
  </si>
  <si>
    <t>322,65/0,755*1,15</t>
  </si>
  <si>
    <t>765  PC  03</t>
  </si>
  <si>
    <t xml:space="preserve">M + D protisněhová liniová mřížová zábrana </t>
  </si>
  <si>
    <t>5,30*4</t>
  </si>
  <si>
    <t>998765202R00</t>
  </si>
  <si>
    <t xml:space="preserve">Přesun hmot pro krytiny tvrdé, výšky do 12 m </t>
  </si>
  <si>
    <t>766</t>
  </si>
  <si>
    <t>Konstrukce truhlářské</t>
  </si>
  <si>
    <t>766  PC  10</t>
  </si>
  <si>
    <t>M + D střešní okno rozměr 430/500 mm, lemování, mléčná folie viz.TZ</t>
  </si>
  <si>
    <t>998766202R00</t>
  </si>
  <si>
    <t xml:space="preserve">Přesun hmot pro truhlářské konstr., výšky do 12 m </t>
  </si>
  <si>
    <t>767</t>
  </si>
  <si>
    <t>Konstrukce zámečnické</t>
  </si>
  <si>
    <t>767392802R00</t>
  </si>
  <si>
    <t xml:space="preserve">Demontáž krytin střech z plechů, šroubovaných </t>
  </si>
  <si>
    <t>767999801R00</t>
  </si>
  <si>
    <t>Demontáž doplňků staveb o hmotnosti do 50 kg ocelových okenních mříží</t>
  </si>
  <si>
    <t>kg</t>
  </si>
  <si>
    <t>1.np:36,00+25,00</t>
  </si>
  <si>
    <t>767  PC  01</t>
  </si>
  <si>
    <t>Dočasná demontáž banneru Čs včetně zpětné montáže</t>
  </si>
  <si>
    <t>767  PC  02</t>
  </si>
  <si>
    <t>M + D systémová stříška z matného lepeného skla nerezová táha  viz.TZ</t>
  </si>
  <si>
    <t>bankomat:1,20*0,80</t>
  </si>
  <si>
    <t>vstup:1,80*3,80</t>
  </si>
  <si>
    <t>767  PC  04</t>
  </si>
  <si>
    <t>Demontáž krytů odkouření plynových přímotopů vč.potrubí</t>
  </si>
  <si>
    <t>767  PC  05</t>
  </si>
  <si>
    <t>Zpětná montáž ocel.madla u bankomatu, nátěr 1x Z, 2x E vč. demontáže</t>
  </si>
  <si>
    <t>767  PC  06</t>
  </si>
  <si>
    <t>Zpětná montáž ocel.madla u vstupu, nátěr 1x Z, 2x E  vč. demontáže</t>
  </si>
  <si>
    <t>767  PC  07</t>
  </si>
  <si>
    <t xml:space="preserve">Demontáž stříšky nad bankomatem </t>
  </si>
  <si>
    <t>767  PC  08</t>
  </si>
  <si>
    <t xml:space="preserve">Odvětrávací trouby z PVC, DN 100 mm vč.mřížky </t>
  </si>
  <si>
    <t>767  PC  09</t>
  </si>
  <si>
    <t>Úprava ocelového zábradlí u schodiště do sklepa 1x Z, 2x E</t>
  </si>
  <si>
    <t>998767202R00</t>
  </si>
  <si>
    <t xml:space="preserve">Přesun hmot pro zámečnické konstr., výšky do 12 m </t>
  </si>
  <si>
    <t>783</t>
  </si>
  <si>
    <t>Nátěry</t>
  </si>
  <si>
    <t>783  PC  01</t>
  </si>
  <si>
    <t>Nátěr tesařských konstrukcí nevyluhovatelným nátěrem</t>
  </si>
  <si>
    <t>1500,00*(0,06+0,10)</t>
  </si>
  <si>
    <t>645,00*(0,12+0,12)</t>
  </si>
  <si>
    <t>29,50*2</t>
  </si>
  <si>
    <t>260,42*(0,24+0,32)</t>
  </si>
  <si>
    <t>krov -  odhad:425,00</t>
  </si>
  <si>
    <t>M21</t>
  </si>
  <si>
    <t>Elektromontáže</t>
  </si>
  <si>
    <t>21  PC  01</t>
  </si>
  <si>
    <t xml:space="preserve">Demontáž hromosvodu + hromosvodu </t>
  </si>
  <si>
    <t>kpl</t>
  </si>
  <si>
    <t>21  PC  02</t>
  </si>
  <si>
    <t xml:space="preserve">Elektroinstalace + hromosvody  -  viz.příloha </t>
  </si>
  <si>
    <t>M24</t>
  </si>
  <si>
    <t>Montáže vzduchotechnických zařízení</t>
  </si>
  <si>
    <t>24  PC  01</t>
  </si>
  <si>
    <t>M + D 3 ks axiální ventilátory vč. kabeláže v l lištách, napojení na rozvod, revize viz.  TZ</t>
  </si>
  <si>
    <t>D96</t>
  </si>
  <si>
    <t>Přesuny suti a vybouraných hmot</t>
  </si>
  <si>
    <t>979  PC  01</t>
  </si>
  <si>
    <t xml:space="preserve">Poplatek za skládku suti s 10% příměsí </t>
  </si>
  <si>
    <t>979011111R00</t>
  </si>
  <si>
    <t xml:space="preserve">Svislá doprava  a vybour. hmot za 2.NP a 1.PP </t>
  </si>
  <si>
    <t>979011121R00</t>
  </si>
  <si>
    <t xml:space="preserve">Příplatek za každé další podlaží </t>
  </si>
  <si>
    <t>979081111R00</t>
  </si>
  <si>
    <t xml:space="preserve">Odvoz 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</si>
  <si>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</si>
  <si>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</si>
  <si>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</si>
  <si>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 do 10 m </t>
  </si>
  <si>
    <t>979082121R00</t>
  </si>
  <si>
    <t xml:space="preserve">Příplatek k vnitrost. dopravě  za dalších 5 m </t>
  </si>
  <si>
    <t>979093111R00</t>
  </si>
  <si>
    <t xml:space="preserve">Uložení suti na skládku bez zhutnění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</si>
  <si>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</si>
  <si>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</si>
  <si>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</si>
  <si>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</si>
  <si>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</si>
  <si>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</si>
  <si>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</si>
  <si>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</si>
  <si>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ing.arch.Němec</t>
  </si>
  <si>
    <t>červěně vyznačené položky mohou být provedeny jako subdodávky za předpokladu, že náklady nepřesáhnou 15% celkové částky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</si>
</sst>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7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8" fillId="19" borderId="61" xfId="47" applyNumberFormat="1" applyFont="1" applyFill="1" applyBorder="1" applyAlignment="1">
      <alignment horizontal="right" wrapText="1"/>
      <protection/>
    </xf>
    <xf numFmtId="0" fontId="38" fillId="19" borderId="42" xfId="47" applyFont="1" applyFill="1" applyBorder="1" applyAlignment="1">
      <alignment horizontal="left" wrapText="1"/>
      <protection/>
    </xf>
    <xf numFmtId="0" fontId="38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40" fillId="18" borderId="19" xfId="47" applyNumberFormat="1" applyFont="1" applyFill="1" applyBorder="1" applyAlignment="1">
      <alignment horizontal="left"/>
      <protection/>
    </xf>
    <xf numFmtId="0" fontId="40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1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2" fillId="0" borderId="0" xfId="47" applyFont="1" applyBorder="1">
      <alignment/>
      <protection/>
    </xf>
    <xf numFmtId="3" fontId="42" fillId="0" borderId="0" xfId="47" applyNumberFormat="1" applyFont="1" applyBorder="1" applyAlignment="1">
      <alignment horizontal="right"/>
      <protection/>
    </xf>
    <xf numFmtId="4" fontId="42" fillId="0" borderId="0" xfId="47" applyNumberFormat="1" applyFont="1" applyBorder="1">
      <alignment/>
      <protection/>
    </xf>
    <xf numFmtId="0" fontId="4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4" fontId="36" fillId="19" borderId="61" xfId="47" applyNumberFormat="1" applyFont="1" applyFill="1" applyBorder="1" applyAlignment="1">
      <alignment horizontal="right" wrapText="1"/>
      <protection/>
    </xf>
    <xf numFmtId="0" fontId="2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9" fillId="0" borderId="0" xfId="0" applyFont="1" applyAlignment="1">
      <alignment horizontal="left" vertical="top" wrapTex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8" fillId="19" borderId="70" xfId="47" applyNumberFormat="1" applyFont="1" applyFill="1" applyBorder="1" applyAlignment="1">
      <alignment horizontal="left" wrapText="1"/>
      <protection/>
    </xf>
    <xf numFmtId="49" fontId="39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  <xf numFmtId="49" fontId="36" fillId="19" borderId="70" xfId="47" applyNumberFormat="1" applyFont="1" applyFill="1" applyBorder="1" applyAlignment="1">
      <alignment horizontal="left" wrapText="1"/>
      <protection/>
    </xf>
    <xf numFmtId="0" fontId="43" fillId="0" borderId="0" xfId="0" applyFont="1" applyBorder="1" applyAlignment="1">
      <alignment/>
    </xf>
    <xf numFmtId="0" fontId="44" fillId="0" borderId="72" xfId="0" applyFont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4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N02b/13</v>
      </c>
      <c r="D2" s="5">
        <f>Rekapitulace!G2</f>
        <v>0</v>
      </c>
      <c r="E2" s="6"/>
      <c r="F2" s="7" t="s">
        <v>2</v>
      </c>
      <c r="G2" s="8" t="s">
        <v>83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81</v>
      </c>
      <c r="B5" s="18"/>
      <c r="C5" s="19" t="s">
        <v>82</v>
      </c>
      <c r="D5" s="20"/>
      <c r="E5" s="18"/>
      <c r="F5" s="13" t="s">
        <v>7</v>
      </c>
      <c r="G5" s="14" t="s">
        <v>84</v>
      </c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13"/>
      <c r="D8" s="213"/>
      <c r="E8" s="214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13">
        <f>Projektant</f>
        <v>0</v>
      </c>
      <c r="D9" s="213"/>
      <c r="E9" s="214"/>
      <c r="F9" s="13"/>
      <c r="G9" s="34"/>
      <c r="H9" s="35"/>
    </row>
    <row r="10" spans="1:8" ht="12.75">
      <c r="A10" s="29" t="s">
        <v>15</v>
      </c>
      <c r="B10" s="13"/>
      <c r="C10" s="213"/>
      <c r="D10" s="213"/>
      <c r="E10" s="213"/>
      <c r="F10" s="36"/>
      <c r="G10" s="37"/>
      <c r="H10" s="38"/>
    </row>
    <row r="11" spans="1:57" ht="13.5" customHeight="1">
      <c r="A11" s="29" t="s">
        <v>16</v>
      </c>
      <c r="B11" s="13"/>
      <c r="C11" s="213" t="s">
        <v>479</v>
      </c>
      <c r="D11" s="213"/>
      <c r="E11" s="213"/>
      <c r="F11" s="39" t="s">
        <v>17</v>
      </c>
      <c r="G11" s="40" t="s">
        <v>79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5"/>
      <c r="D12" s="205"/>
      <c r="E12" s="205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Rekapitulace!A34</f>
        <v>Ztížené výrobní podmínky</v>
      </c>
      <c r="E15" s="58"/>
      <c r="F15" s="59"/>
      <c r="G15" s="56">
        <f>Rekapitulace!I34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Rekapitulace!A35</f>
        <v>Oborová přirážka</v>
      </c>
      <c r="E16" s="60"/>
      <c r="F16" s="61"/>
      <c r="G16" s="56">
        <f>Rekapitulace!I35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Rekapitulace!A36</f>
        <v>Přesun stavebních kapacit</v>
      </c>
      <c r="E17" s="60"/>
      <c r="F17" s="61"/>
      <c r="G17" s="56">
        <f>Rekapitulace!I36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Rekapitulace!A37</f>
        <v>Mimostaveništní doprava</v>
      </c>
      <c r="E18" s="60"/>
      <c r="F18" s="61"/>
      <c r="G18" s="56">
        <f>Rekapitulace!I37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Rekapitulace!A38</f>
        <v>Zařízení staveniště</v>
      </c>
      <c r="E19" s="60"/>
      <c r="F19" s="61"/>
      <c r="G19" s="56">
        <f>Rekapitulace!I38</f>
        <v>0</v>
      </c>
    </row>
    <row r="20" spans="1:7" ht="15.75" customHeight="1">
      <c r="A20" s="64"/>
      <c r="B20" s="55"/>
      <c r="C20" s="56"/>
      <c r="D20" s="9" t="str">
        <f>Rekapitulace!A39</f>
        <v>Provoz investora</v>
      </c>
      <c r="E20" s="60"/>
      <c r="F20" s="61"/>
      <c r="G20" s="56">
        <f>Rekapitulace!I39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Rekapitulace!A40</f>
        <v>Kompletační činnost (IČD)</v>
      </c>
      <c r="E21" s="60"/>
      <c r="F21" s="61"/>
      <c r="G21" s="56">
        <f>Rekapitulace!I40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7" t="s">
        <v>34</v>
      </c>
      <c r="B23" s="208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09">
        <f>C23-F32</f>
        <v>0</v>
      </c>
      <c r="G30" s="210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09">
        <f>ROUND(PRODUCT(F30,C31/100),0)</f>
        <v>0</v>
      </c>
      <c r="G31" s="210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9">
        <v>0</v>
      </c>
      <c r="G32" s="210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9">
        <f>ROUND(PRODUCT(F32,C33/100),0)</f>
        <v>0</v>
      </c>
      <c r="G33" s="210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1">
        <f>ROUND(SUM(F30:F33),0)</f>
        <v>0</v>
      </c>
      <c r="G34" s="212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5"/>
      <c r="C37" s="215"/>
      <c r="D37" s="215"/>
      <c r="E37" s="215"/>
      <c r="F37" s="215"/>
      <c r="G37" s="215"/>
      <c r="H37" t="s">
        <v>6</v>
      </c>
    </row>
    <row r="38" spans="1:8" ht="12.75" customHeight="1">
      <c r="A38" s="96"/>
      <c r="B38" s="215"/>
      <c r="C38" s="215"/>
      <c r="D38" s="215"/>
      <c r="E38" s="215"/>
      <c r="F38" s="215"/>
      <c r="G38" s="215"/>
      <c r="H38" t="s">
        <v>6</v>
      </c>
    </row>
    <row r="39" spans="1:8" ht="12.75">
      <c r="A39" s="96"/>
      <c r="B39" s="215"/>
      <c r="C39" s="215"/>
      <c r="D39" s="215"/>
      <c r="E39" s="215"/>
      <c r="F39" s="215"/>
      <c r="G39" s="215"/>
      <c r="H39" t="s">
        <v>6</v>
      </c>
    </row>
    <row r="40" spans="1:8" ht="12.75">
      <c r="A40" s="96"/>
      <c r="B40" s="215"/>
      <c r="C40" s="215"/>
      <c r="D40" s="215"/>
      <c r="E40" s="215"/>
      <c r="F40" s="215"/>
      <c r="G40" s="215"/>
      <c r="H40" t="s">
        <v>6</v>
      </c>
    </row>
    <row r="41" spans="1:8" ht="12.75">
      <c r="A41" s="96"/>
      <c r="B41" s="215"/>
      <c r="C41" s="215"/>
      <c r="D41" s="215"/>
      <c r="E41" s="215"/>
      <c r="F41" s="215"/>
      <c r="G41" s="215"/>
      <c r="H41" t="s">
        <v>6</v>
      </c>
    </row>
    <row r="42" spans="1:8" ht="12.75">
      <c r="A42" s="96"/>
      <c r="B42" s="215"/>
      <c r="C42" s="215"/>
      <c r="D42" s="215"/>
      <c r="E42" s="215"/>
      <c r="F42" s="215"/>
      <c r="G42" s="215"/>
      <c r="H42" t="s">
        <v>6</v>
      </c>
    </row>
    <row r="43" spans="1:8" ht="12.75">
      <c r="A43" s="96"/>
      <c r="B43" s="215"/>
      <c r="C43" s="215"/>
      <c r="D43" s="215"/>
      <c r="E43" s="215"/>
      <c r="F43" s="215"/>
      <c r="G43" s="215"/>
      <c r="H43" t="s">
        <v>6</v>
      </c>
    </row>
    <row r="44" spans="1:8" ht="12.75">
      <c r="A44" s="96"/>
      <c r="B44" s="215"/>
      <c r="C44" s="215"/>
      <c r="D44" s="215"/>
      <c r="E44" s="215"/>
      <c r="F44" s="215"/>
      <c r="G44" s="215"/>
      <c r="H44" t="s">
        <v>6</v>
      </c>
    </row>
    <row r="45" spans="1:8" ht="0.75" customHeight="1">
      <c r="A45" s="96"/>
      <c r="B45" s="215"/>
      <c r="C45" s="215"/>
      <c r="D45" s="215"/>
      <c r="E45" s="215"/>
      <c r="F45" s="215"/>
      <c r="G45" s="215"/>
      <c r="H45" t="s">
        <v>6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3"/>
  <sheetViews>
    <sheetView tabSelected="1" workbookViewId="0" topLeftCell="A1">
      <selection activeCell="B30" sqref="B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8" t="s">
        <v>49</v>
      </c>
      <c r="B1" s="219"/>
      <c r="C1" s="97" t="str">
        <f>CONCATENATE(cislostavby," ",nazevstavby)</f>
        <v>N02/13 Sokolovna Velké Pavlovice Hlavní 583/1</v>
      </c>
      <c r="D1" s="98"/>
      <c r="E1" s="99"/>
      <c r="F1" s="98"/>
      <c r="G1" s="100" t="s">
        <v>50</v>
      </c>
      <c r="H1" s="101" t="s">
        <v>85</v>
      </c>
      <c r="I1" s="102"/>
    </row>
    <row r="2" spans="1:9" ht="13.5" thickBot="1">
      <c r="A2" s="220" t="s">
        <v>51</v>
      </c>
      <c r="B2" s="221"/>
      <c r="C2" s="103" t="str">
        <f>CONCATENATE(cisloobjektu," ",nazevobjektu)</f>
        <v>02b/13 Stavební úpravy -   NAD RÁMEC</v>
      </c>
      <c r="D2" s="104"/>
      <c r="E2" s="105"/>
      <c r="F2" s="104"/>
      <c r="G2" s="222"/>
      <c r="H2" s="223"/>
      <c r="I2" s="22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Položky!BA38</f>
        <v>0</v>
      </c>
      <c r="F7" s="202">
        <f>Položky!BB38</f>
        <v>0</v>
      </c>
      <c r="G7" s="202">
        <f>Položky!BC38</f>
        <v>0</v>
      </c>
      <c r="H7" s="202">
        <f>Položky!BD38</f>
        <v>0</v>
      </c>
      <c r="I7" s="203">
        <f>Položky!BE38</f>
        <v>0</v>
      </c>
    </row>
    <row r="8" spans="1:9" s="35" customFormat="1" ht="12.75">
      <c r="A8" s="200" t="str">
        <f>Položky!B39</f>
        <v>2</v>
      </c>
      <c r="B8" s="115" t="str">
        <f>Položky!C39</f>
        <v>Základy a zvláštní zakládání</v>
      </c>
      <c r="C8" s="66"/>
      <c r="D8" s="116"/>
      <c r="E8" s="201">
        <f>Položky!BA44</f>
        <v>0</v>
      </c>
      <c r="F8" s="202">
        <f>Položky!BB44</f>
        <v>0</v>
      </c>
      <c r="G8" s="202">
        <f>Položky!BC44</f>
        <v>0</v>
      </c>
      <c r="H8" s="202">
        <f>Položky!BD44</f>
        <v>0</v>
      </c>
      <c r="I8" s="203">
        <f>Položky!BE44</f>
        <v>0</v>
      </c>
    </row>
    <row r="9" spans="1:9" s="35" customFormat="1" ht="12.75">
      <c r="A9" s="200" t="str">
        <f>Položky!B45</f>
        <v>3</v>
      </c>
      <c r="B9" s="115" t="str">
        <f>Položky!C45</f>
        <v>Svislé a kompletní konstrukce</v>
      </c>
      <c r="C9" s="66"/>
      <c r="D9" s="116"/>
      <c r="E9" s="201">
        <f>Položky!BA51</f>
        <v>0</v>
      </c>
      <c r="F9" s="202">
        <f>Položky!BB51</f>
        <v>0</v>
      </c>
      <c r="G9" s="202">
        <f>Položky!BC51</f>
        <v>0</v>
      </c>
      <c r="H9" s="202">
        <f>Položky!BD51</f>
        <v>0</v>
      </c>
      <c r="I9" s="203">
        <f>Položky!BE51</f>
        <v>0</v>
      </c>
    </row>
    <row r="10" spans="1:9" s="35" customFormat="1" ht="12.75">
      <c r="A10" s="200" t="str">
        <f>Položky!B52</f>
        <v>5</v>
      </c>
      <c r="B10" s="115" t="str">
        <f>Položky!C52</f>
        <v>Komunikace</v>
      </c>
      <c r="C10" s="66"/>
      <c r="D10" s="116"/>
      <c r="E10" s="201">
        <f>Položky!BA71</f>
        <v>0</v>
      </c>
      <c r="F10" s="202">
        <f>Položky!BB71</f>
        <v>0</v>
      </c>
      <c r="G10" s="202">
        <f>Položky!BC71</f>
        <v>0</v>
      </c>
      <c r="H10" s="202">
        <f>Položky!BD71</f>
        <v>0</v>
      </c>
      <c r="I10" s="203">
        <f>Položky!BE71</f>
        <v>0</v>
      </c>
    </row>
    <row r="11" spans="1:9" s="35" customFormat="1" ht="12.75">
      <c r="A11" s="200" t="str">
        <f>Položky!B72</f>
        <v>61</v>
      </c>
      <c r="B11" s="115" t="str">
        <f>Položky!C72</f>
        <v>Upravy povrchů vnitřní</v>
      </c>
      <c r="C11" s="66"/>
      <c r="D11" s="116"/>
      <c r="E11" s="201">
        <f>Položky!BA79</f>
        <v>0</v>
      </c>
      <c r="F11" s="202">
        <f>Položky!BB79</f>
        <v>0</v>
      </c>
      <c r="G11" s="202">
        <f>Položky!BC79</f>
        <v>0</v>
      </c>
      <c r="H11" s="202">
        <f>Položky!BD79</f>
        <v>0</v>
      </c>
      <c r="I11" s="203">
        <f>Položky!BE79</f>
        <v>0</v>
      </c>
    </row>
    <row r="12" spans="1:9" s="35" customFormat="1" ht="12.75">
      <c r="A12" s="200" t="str">
        <f>Položky!B80</f>
        <v>62</v>
      </c>
      <c r="B12" s="115" t="str">
        <f>Položky!C80</f>
        <v>Úpravy povrchů vnější</v>
      </c>
      <c r="C12" s="66"/>
      <c r="D12" s="116"/>
      <c r="E12" s="201">
        <f>Položky!BA84</f>
        <v>0</v>
      </c>
      <c r="F12" s="202">
        <f>Položky!BB84</f>
        <v>0</v>
      </c>
      <c r="G12" s="202">
        <f>Položky!BC84</f>
        <v>0</v>
      </c>
      <c r="H12" s="202">
        <f>Položky!BD84</f>
        <v>0</v>
      </c>
      <c r="I12" s="203">
        <f>Položky!BE84</f>
        <v>0</v>
      </c>
    </row>
    <row r="13" spans="1:9" s="35" customFormat="1" ht="12.75">
      <c r="A13" s="200" t="str">
        <f>Položky!B85</f>
        <v>95</v>
      </c>
      <c r="B13" s="115" t="str">
        <f>Položky!C85</f>
        <v>Dokončovací konstrukce na pozemních stavbách</v>
      </c>
      <c r="C13" s="66"/>
      <c r="D13" s="116"/>
      <c r="E13" s="201">
        <f>Položky!BA89</f>
        <v>0</v>
      </c>
      <c r="F13" s="202">
        <f>Položky!BB89</f>
        <v>0</v>
      </c>
      <c r="G13" s="202">
        <f>Položky!BC89</f>
        <v>0</v>
      </c>
      <c r="H13" s="202">
        <f>Položky!BD89</f>
        <v>0</v>
      </c>
      <c r="I13" s="203">
        <f>Položky!BE89</f>
        <v>0</v>
      </c>
    </row>
    <row r="14" spans="1:9" s="35" customFormat="1" ht="12.75">
      <c r="A14" s="200" t="str">
        <f>Položky!B90</f>
        <v>96</v>
      </c>
      <c r="B14" s="115" t="str">
        <f>Položky!C90</f>
        <v>Bourání konstrukcí</v>
      </c>
      <c r="C14" s="66"/>
      <c r="D14" s="116"/>
      <c r="E14" s="201">
        <f>Položky!BA103</f>
        <v>0</v>
      </c>
      <c r="F14" s="202">
        <f>Položky!BB103</f>
        <v>0</v>
      </c>
      <c r="G14" s="202">
        <f>Položky!BC103</f>
        <v>0</v>
      </c>
      <c r="H14" s="202">
        <f>Položky!BD103</f>
        <v>0</v>
      </c>
      <c r="I14" s="203">
        <f>Položky!BE103</f>
        <v>0</v>
      </c>
    </row>
    <row r="15" spans="1:9" s="35" customFormat="1" ht="12.75">
      <c r="A15" s="200" t="str">
        <f>Položky!B104</f>
        <v>99</v>
      </c>
      <c r="B15" s="115" t="str">
        <f>Položky!C104</f>
        <v>Staveništní přesun hmot</v>
      </c>
      <c r="C15" s="66"/>
      <c r="D15" s="116"/>
      <c r="E15" s="201">
        <f>Položky!BA106</f>
        <v>0</v>
      </c>
      <c r="F15" s="202">
        <f>Položky!BB106</f>
        <v>0</v>
      </c>
      <c r="G15" s="202">
        <f>Položky!BC106</f>
        <v>0</v>
      </c>
      <c r="H15" s="202">
        <f>Položky!BD106</f>
        <v>0</v>
      </c>
      <c r="I15" s="203">
        <f>Položky!BE106</f>
        <v>0</v>
      </c>
    </row>
    <row r="16" spans="1:9" s="35" customFormat="1" ht="12.75">
      <c r="A16" s="200" t="str">
        <f>Položky!B107</f>
        <v>711</v>
      </c>
      <c r="B16" s="115" t="str">
        <f>Položky!C107</f>
        <v>Izolace proti vodě</v>
      </c>
      <c r="C16" s="66"/>
      <c r="D16" s="116"/>
      <c r="E16" s="201">
        <f>Položky!BA113</f>
        <v>0</v>
      </c>
      <c r="F16" s="202">
        <f>Položky!BB113</f>
        <v>0</v>
      </c>
      <c r="G16" s="202">
        <f>Položky!BC113</f>
        <v>0</v>
      </c>
      <c r="H16" s="202">
        <f>Položky!BD113</f>
        <v>0</v>
      </c>
      <c r="I16" s="203">
        <f>Položky!BE113</f>
        <v>0</v>
      </c>
    </row>
    <row r="17" spans="1:9" s="35" customFormat="1" ht="12.75">
      <c r="A17" s="200" t="str">
        <f>Položky!B114</f>
        <v>712</v>
      </c>
      <c r="B17" s="115" t="str">
        <f>Položky!C114</f>
        <v>Živičné krytiny</v>
      </c>
      <c r="C17" s="66"/>
      <c r="D17" s="116"/>
      <c r="E17" s="201">
        <f>Položky!BA118</f>
        <v>0</v>
      </c>
      <c r="F17" s="202">
        <f>Položky!BB118</f>
        <v>0</v>
      </c>
      <c r="G17" s="202">
        <f>Položky!BC118</f>
        <v>0</v>
      </c>
      <c r="H17" s="202">
        <f>Položky!BD118</f>
        <v>0</v>
      </c>
      <c r="I17" s="203">
        <f>Položky!BE118</f>
        <v>0</v>
      </c>
    </row>
    <row r="18" spans="1:9" s="35" customFormat="1" ht="12.75">
      <c r="A18" s="200" t="str">
        <f>Položky!B119</f>
        <v>713</v>
      </c>
      <c r="B18" s="115" t="str">
        <f>Položky!C119</f>
        <v>Izolace tepelné</v>
      </c>
      <c r="C18" s="66"/>
      <c r="D18" s="116"/>
      <c r="E18" s="201">
        <f>Položky!BA125</f>
        <v>0</v>
      </c>
      <c r="F18" s="202">
        <f>Položky!BB125</f>
        <v>0</v>
      </c>
      <c r="G18" s="202">
        <f>Položky!BC125</f>
        <v>0</v>
      </c>
      <c r="H18" s="202">
        <f>Položky!BD125</f>
        <v>0</v>
      </c>
      <c r="I18" s="203">
        <f>Položky!BE125</f>
        <v>0</v>
      </c>
    </row>
    <row r="19" spans="1:9" s="35" customFormat="1" ht="12.75">
      <c r="A19" s="200" t="str">
        <f>Položky!B126</f>
        <v>720</v>
      </c>
      <c r="B19" s="115" t="str">
        <f>Položky!C126</f>
        <v>Zdravotechnická instalace</v>
      </c>
      <c r="C19" s="66"/>
      <c r="D19" s="116"/>
      <c r="E19" s="201">
        <f>Položky!BA128</f>
        <v>0</v>
      </c>
      <c r="F19" s="202">
        <f>Položky!BB128</f>
        <v>0</v>
      </c>
      <c r="G19" s="202">
        <f>Položky!BC128</f>
        <v>0</v>
      </c>
      <c r="H19" s="202">
        <f>Položky!BD128</f>
        <v>0</v>
      </c>
      <c r="I19" s="203">
        <f>Položky!BE128</f>
        <v>0</v>
      </c>
    </row>
    <row r="20" spans="1:9" s="35" customFormat="1" ht="12.75">
      <c r="A20" s="200" t="str">
        <f>Položky!B129</f>
        <v>762</v>
      </c>
      <c r="B20" s="115" t="str">
        <f>Položky!C129</f>
        <v>Konstrukce tesařské</v>
      </c>
      <c r="C20" s="66"/>
      <c r="D20" s="116"/>
      <c r="E20" s="201">
        <f>Položky!BA186</f>
        <v>0</v>
      </c>
      <c r="F20" s="202">
        <f>Položky!BB186</f>
        <v>0</v>
      </c>
      <c r="G20" s="202">
        <f>Položky!BC186</f>
        <v>0</v>
      </c>
      <c r="H20" s="202">
        <f>Položky!BD186</f>
        <v>0</v>
      </c>
      <c r="I20" s="203">
        <f>Položky!BE186</f>
        <v>0</v>
      </c>
    </row>
    <row r="21" spans="1:9" s="35" customFormat="1" ht="12.75">
      <c r="A21" s="200" t="str">
        <f>Položky!B187</f>
        <v>764</v>
      </c>
      <c r="B21" s="115" t="str">
        <f>Položky!C187</f>
        <v>Konstrukce klempířské</v>
      </c>
      <c r="C21" s="66"/>
      <c r="D21" s="116"/>
      <c r="E21" s="201">
        <f>Položky!BA235</f>
        <v>0</v>
      </c>
      <c r="F21" s="202">
        <f>Položky!BB235</f>
        <v>0</v>
      </c>
      <c r="G21" s="202">
        <f>Položky!BC235</f>
        <v>0</v>
      </c>
      <c r="H21" s="202">
        <f>Položky!BD235</f>
        <v>0</v>
      </c>
      <c r="I21" s="203">
        <f>Položky!BE235</f>
        <v>0</v>
      </c>
    </row>
    <row r="22" spans="1:9" s="35" customFormat="1" ht="12.75">
      <c r="A22" s="200" t="str">
        <f>Položky!B236</f>
        <v>765</v>
      </c>
      <c r="B22" s="115" t="str">
        <f>Položky!C236</f>
        <v>Krytiny tvrdé</v>
      </c>
      <c r="C22" s="66"/>
      <c r="D22" s="116"/>
      <c r="E22" s="201">
        <f>Položky!BA269</f>
        <v>0</v>
      </c>
      <c r="F22" s="202">
        <f>Položky!BB269</f>
        <v>0</v>
      </c>
      <c r="G22" s="202">
        <f>Položky!BC269</f>
        <v>0</v>
      </c>
      <c r="H22" s="202">
        <f>Položky!BD269</f>
        <v>0</v>
      </c>
      <c r="I22" s="203">
        <f>Položky!BE269</f>
        <v>0</v>
      </c>
    </row>
    <row r="23" spans="1:9" s="35" customFormat="1" ht="12.75">
      <c r="A23" s="200" t="str">
        <f>Položky!B270</f>
        <v>766</v>
      </c>
      <c r="B23" s="115" t="str">
        <f>Položky!C270</f>
        <v>Konstrukce truhlářské</v>
      </c>
      <c r="C23" s="66"/>
      <c r="D23" s="116"/>
      <c r="E23" s="201">
        <f>Položky!BA273</f>
        <v>0</v>
      </c>
      <c r="F23" s="202">
        <f>Položky!BB273</f>
        <v>0</v>
      </c>
      <c r="G23" s="202">
        <f>Položky!BC273</f>
        <v>0</v>
      </c>
      <c r="H23" s="202">
        <f>Položky!BD273</f>
        <v>0</v>
      </c>
      <c r="I23" s="203">
        <f>Položky!BE273</f>
        <v>0</v>
      </c>
    </row>
    <row r="24" spans="1:9" s="35" customFormat="1" ht="12.75">
      <c r="A24" s="200" t="str">
        <f>Položky!B274</f>
        <v>767</v>
      </c>
      <c r="B24" s="115" t="str">
        <f>Položky!C274</f>
        <v>Konstrukce zámečnické</v>
      </c>
      <c r="C24" s="66"/>
      <c r="D24" s="116"/>
      <c r="E24" s="201">
        <f>Položky!BA290</f>
        <v>0</v>
      </c>
      <c r="F24" s="202">
        <f>Položky!BB290</f>
        <v>0</v>
      </c>
      <c r="G24" s="202">
        <f>Položky!BC290</f>
        <v>0</v>
      </c>
      <c r="H24" s="202">
        <f>Položky!BD290</f>
        <v>0</v>
      </c>
      <c r="I24" s="203">
        <f>Položky!BE290</f>
        <v>0</v>
      </c>
    </row>
    <row r="25" spans="1:9" s="35" customFormat="1" ht="12.75">
      <c r="A25" s="200" t="str">
        <f>Položky!B291</f>
        <v>783</v>
      </c>
      <c r="B25" s="115" t="str">
        <f>Položky!C291</f>
        <v>Nátěry</v>
      </c>
      <c r="C25" s="66"/>
      <c r="D25" s="116"/>
      <c r="E25" s="201">
        <f>Položky!BA299</f>
        <v>0</v>
      </c>
      <c r="F25" s="202">
        <f>Položky!BB299</f>
        <v>0</v>
      </c>
      <c r="G25" s="202">
        <f>Položky!BC299</f>
        <v>0</v>
      </c>
      <c r="H25" s="202">
        <f>Položky!BD299</f>
        <v>0</v>
      </c>
      <c r="I25" s="203">
        <f>Položky!BE299</f>
        <v>0</v>
      </c>
    </row>
    <row r="26" spans="1:9" s="35" customFormat="1" ht="12.75">
      <c r="A26" s="200" t="str">
        <f>Položky!B300</f>
        <v>M21</v>
      </c>
      <c r="B26" s="233" t="str">
        <f>Položky!C300</f>
        <v>Elektromontáže</v>
      </c>
      <c r="C26" s="66"/>
      <c r="D26" s="116"/>
      <c r="E26" s="201">
        <f>Položky!BA303</f>
        <v>0</v>
      </c>
      <c r="F26" s="202">
        <f>Položky!BB303</f>
        <v>0</v>
      </c>
      <c r="G26" s="202">
        <f>Položky!BC303</f>
        <v>0</v>
      </c>
      <c r="H26" s="202">
        <f>Položky!BD303</f>
        <v>0</v>
      </c>
      <c r="I26" s="203">
        <f>Položky!BE303</f>
        <v>0</v>
      </c>
    </row>
    <row r="27" spans="1:9" s="35" customFormat="1" ht="12.75">
      <c r="A27" s="200" t="str">
        <f>Položky!B304</f>
        <v>M24</v>
      </c>
      <c r="B27" s="233" t="str">
        <f>Položky!C304</f>
        <v>Montáže vzduchotechnických zařízení</v>
      </c>
      <c r="C27" s="66"/>
      <c r="D27" s="116"/>
      <c r="E27" s="201">
        <f>Položky!BA306</f>
        <v>0</v>
      </c>
      <c r="F27" s="202">
        <f>Položky!BB306</f>
        <v>0</v>
      </c>
      <c r="G27" s="202">
        <f>Položky!BC306</f>
        <v>0</v>
      </c>
      <c r="H27" s="202">
        <f>Položky!BD306</f>
        <v>0</v>
      </c>
      <c r="I27" s="203">
        <f>Položky!BE306</f>
        <v>0</v>
      </c>
    </row>
    <row r="28" spans="1:9" s="35" customFormat="1" ht="13.5" thickBot="1">
      <c r="A28" s="200" t="str">
        <f>Položky!B307</f>
        <v>D96</v>
      </c>
      <c r="B28" s="115" t="str">
        <f>Položky!C307</f>
        <v>Přesuny suti a vybouraných hmot</v>
      </c>
      <c r="C28" s="66"/>
      <c r="D28" s="116"/>
      <c r="E28" s="201">
        <f>Položky!BA316</f>
        <v>0</v>
      </c>
      <c r="F28" s="202">
        <f>Položky!BB316</f>
        <v>0</v>
      </c>
      <c r="G28" s="202">
        <f>Položky!BC316</f>
        <v>0</v>
      </c>
      <c r="H28" s="202">
        <f>Položky!BD316</f>
        <v>0</v>
      </c>
      <c r="I28" s="203">
        <f>Položky!BE316</f>
        <v>0</v>
      </c>
    </row>
    <row r="29" spans="1:9" s="123" customFormat="1" ht="13.5" thickBot="1">
      <c r="A29" s="117"/>
      <c r="B29" s="118" t="s">
        <v>58</v>
      </c>
      <c r="C29" s="118"/>
      <c r="D29" s="119"/>
      <c r="E29" s="120">
        <f>SUM(E7:E28)</f>
        <v>0</v>
      </c>
      <c r="F29" s="121">
        <f>SUM(F7:F28)</f>
        <v>0</v>
      </c>
      <c r="G29" s="121">
        <f>SUM(G7:G28)</f>
        <v>0</v>
      </c>
      <c r="H29" s="121">
        <f>SUM(H7:H28)</f>
        <v>0</v>
      </c>
      <c r="I29" s="122">
        <f>SUM(I7:I28)</f>
        <v>0</v>
      </c>
    </row>
    <row r="30" spans="1:9" ht="30" customHeight="1">
      <c r="A30" s="66"/>
      <c r="B30" s="234" t="s">
        <v>480</v>
      </c>
      <c r="C30" s="234"/>
      <c r="D30" s="234"/>
      <c r="E30" s="234"/>
      <c r="F30" s="234"/>
      <c r="G30" s="234"/>
      <c r="H30" s="234"/>
      <c r="I30" s="234"/>
    </row>
    <row r="31" spans="1:57" ht="19.5" customHeight="1">
      <c r="A31" s="107" t="s">
        <v>59</v>
      </c>
      <c r="B31" s="107"/>
      <c r="C31" s="107"/>
      <c r="D31" s="107"/>
      <c r="E31" s="107"/>
      <c r="F31" s="107"/>
      <c r="G31" s="124"/>
      <c r="H31" s="107"/>
      <c r="I31" s="107"/>
      <c r="BA31" s="41"/>
      <c r="BB31" s="41"/>
      <c r="BC31" s="41"/>
      <c r="BD31" s="41"/>
      <c r="BE31" s="41"/>
    </row>
    <row r="32" spans="1:9" ht="13.5" thickBot="1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71" t="s">
        <v>60</v>
      </c>
      <c r="B33" s="72"/>
      <c r="C33" s="72"/>
      <c r="D33" s="125"/>
      <c r="E33" s="126" t="s">
        <v>61</v>
      </c>
      <c r="F33" s="127" t="s">
        <v>62</v>
      </c>
      <c r="G33" s="128" t="s">
        <v>63</v>
      </c>
      <c r="H33" s="129"/>
      <c r="I33" s="130" t="s">
        <v>61</v>
      </c>
    </row>
    <row r="34" spans="1:53" ht="12.75">
      <c r="A34" s="64" t="s">
        <v>471</v>
      </c>
      <c r="B34" s="55"/>
      <c r="C34" s="55"/>
      <c r="D34" s="131"/>
      <c r="E34" s="132">
        <v>0</v>
      </c>
      <c r="F34" s="133">
        <v>0</v>
      </c>
      <c r="G34" s="134">
        <f aca="true" t="shared" si="0" ref="G34:G41">CHOOSE(BA34+1,HSV+PSV,HSV+PSV+Mont,HSV+PSV+Dodavka+Mont,HSV,PSV,Mont,Dodavka,Mont+Dodavka,0)</f>
        <v>0</v>
      </c>
      <c r="H34" s="135"/>
      <c r="I34" s="136">
        <f aca="true" t="shared" si="1" ref="I34:I41">E34+F34*G34/100</f>
        <v>0</v>
      </c>
      <c r="BA34">
        <v>0</v>
      </c>
    </row>
    <row r="35" spans="1:53" ht="12.75">
      <c r="A35" s="64" t="s">
        <v>472</v>
      </c>
      <c r="B35" s="55"/>
      <c r="C35" s="55"/>
      <c r="D35" s="131"/>
      <c r="E35" s="132">
        <v>0</v>
      </c>
      <c r="F35" s="133">
        <v>0</v>
      </c>
      <c r="G35" s="134">
        <f t="shared" si="0"/>
        <v>0</v>
      </c>
      <c r="H35" s="135"/>
      <c r="I35" s="136">
        <f t="shared" si="1"/>
        <v>0</v>
      </c>
      <c r="BA35">
        <v>0</v>
      </c>
    </row>
    <row r="36" spans="1:53" ht="12.75">
      <c r="A36" s="64" t="s">
        <v>473</v>
      </c>
      <c r="B36" s="55"/>
      <c r="C36" s="55"/>
      <c r="D36" s="131"/>
      <c r="E36" s="132">
        <v>0</v>
      </c>
      <c r="F36" s="133">
        <v>0</v>
      </c>
      <c r="G36" s="134">
        <f t="shared" si="0"/>
        <v>0</v>
      </c>
      <c r="H36" s="135"/>
      <c r="I36" s="136">
        <f t="shared" si="1"/>
        <v>0</v>
      </c>
      <c r="BA36">
        <v>0</v>
      </c>
    </row>
    <row r="37" spans="1:53" ht="12.75">
      <c r="A37" s="64" t="s">
        <v>474</v>
      </c>
      <c r="B37" s="55"/>
      <c r="C37" s="55"/>
      <c r="D37" s="131"/>
      <c r="E37" s="132">
        <v>0</v>
      </c>
      <c r="F37" s="133">
        <v>0</v>
      </c>
      <c r="G37" s="134">
        <f t="shared" si="0"/>
        <v>0</v>
      </c>
      <c r="H37" s="135"/>
      <c r="I37" s="136">
        <f t="shared" si="1"/>
        <v>0</v>
      </c>
      <c r="BA37">
        <v>0</v>
      </c>
    </row>
    <row r="38" spans="1:53" ht="12.75">
      <c r="A38" s="64" t="s">
        <v>475</v>
      </c>
      <c r="B38" s="55"/>
      <c r="C38" s="55"/>
      <c r="D38" s="131"/>
      <c r="E38" s="132">
        <v>0</v>
      </c>
      <c r="F38" s="133">
        <v>1.4</v>
      </c>
      <c r="G38" s="134">
        <f t="shared" si="0"/>
        <v>0</v>
      </c>
      <c r="H38" s="135"/>
      <c r="I38" s="136">
        <f t="shared" si="1"/>
        <v>0</v>
      </c>
      <c r="BA38">
        <v>1</v>
      </c>
    </row>
    <row r="39" spans="1:53" ht="12.75">
      <c r="A39" s="64" t="s">
        <v>476</v>
      </c>
      <c r="B39" s="55"/>
      <c r="C39" s="55"/>
      <c r="D39" s="131"/>
      <c r="E39" s="132">
        <v>0</v>
      </c>
      <c r="F39" s="133">
        <v>0</v>
      </c>
      <c r="G39" s="134">
        <f t="shared" si="0"/>
        <v>0</v>
      </c>
      <c r="H39" s="135"/>
      <c r="I39" s="136">
        <f t="shared" si="1"/>
        <v>0</v>
      </c>
      <c r="BA39">
        <v>1</v>
      </c>
    </row>
    <row r="40" spans="1:53" ht="12.75">
      <c r="A40" s="64" t="s">
        <v>477</v>
      </c>
      <c r="B40" s="55"/>
      <c r="C40" s="55"/>
      <c r="D40" s="131"/>
      <c r="E40" s="132">
        <v>0</v>
      </c>
      <c r="F40" s="133">
        <v>0</v>
      </c>
      <c r="G40" s="134">
        <f t="shared" si="0"/>
        <v>0</v>
      </c>
      <c r="H40" s="135"/>
      <c r="I40" s="136">
        <f t="shared" si="1"/>
        <v>0</v>
      </c>
      <c r="BA40">
        <v>2</v>
      </c>
    </row>
    <row r="41" spans="1:53" ht="12.75">
      <c r="A41" s="64" t="s">
        <v>478</v>
      </c>
      <c r="B41" s="55"/>
      <c r="C41" s="55"/>
      <c r="D41" s="131"/>
      <c r="E41" s="132">
        <v>0</v>
      </c>
      <c r="F41" s="133">
        <v>0</v>
      </c>
      <c r="G41" s="134">
        <f t="shared" si="0"/>
        <v>0</v>
      </c>
      <c r="H41" s="135"/>
      <c r="I41" s="136">
        <f t="shared" si="1"/>
        <v>0</v>
      </c>
      <c r="BA41">
        <v>2</v>
      </c>
    </row>
    <row r="42" spans="1:9" ht="13.5" thickBot="1">
      <c r="A42" s="137"/>
      <c r="B42" s="138" t="s">
        <v>64</v>
      </c>
      <c r="C42" s="139"/>
      <c r="D42" s="140"/>
      <c r="E42" s="141"/>
      <c r="F42" s="142"/>
      <c r="G42" s="142"/>
      <c r="H42" s="216">
        <f>SUM(I34:I41)</f>
        <v>0</v>
      </c>
      <c r="I42" s="217"/>
    </row>
    <row r="44" spans="2:9" ht="12.75">
      <c r="B44" s="123"/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</sheetData>
  <sheetProtection/>
  <mergeCells count="5">
    <mergeCell ref="H42:I42"/>
    <mergeCell ref="A1:B1"/>
    <mergeCell ref="A2:B2"/>
    <mergeCell ref="G2:I2"/>
    <mergeCell ref="B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89"/>
  <sheetViews>
    <sheetView showGridLines="0" showZeros="0" workbookViewId="0" topLeftCell="A283">
      <selection activeCell="I308" sqref="I308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7" t="s">
        <v>65</v>
      </c>
      <c r="B1" s="227"/>
      <c r="C1" s="227"/>
      <c r="D1" s="227"/>
      <c r="E1" s="227"/>
      <c r="F1" s="227"/>
      <c r="G1" s="227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8" t="s">
        <v>49</v>
      </c>
      <c r="B3" s="219"/>
      <c r="C3" s="97" t="str">
        <f>CONCATENATE(cislostavby," ",nazevstavby)</f>
        <v>N02/13 Sokolovna Velké Pavlovice Hlavní 583/1</v>
      </c>
      <c r="D3" s="151"/>
      <c r="E3" s="152" t="s">
        <v>66</v>
      </c>
      <c r="F3" s="153" t="str">
        <f>Rekapitulace!H1</f>
        <v>N02b/13</v>
      </c>
      <c r="G3" s="154"/>
    </row>
    <row r="4" spans="1:7" ht="13.5" thickBot="1">
      <c r="A4" s="228" t="s">
        <v>51</v>
      </c>
      <c r="B4" s="221"/>
      <c r="C4" s="103" t="str">
        <f>CONCATENATE(cisloobjektu," ",nazevobjektu)</f>
        <v>02b/13 Stavební úpravy -   NAD RÁMEC</v>
      </c>
      <c r="D4" s="155"/>
      <c r="E4" s="229">
        <f>Rekapitulace!G2</f>
        <v>0</v>
      </c>
      <c r="F4" s="230"/>
      <c r="G4" s="231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86</v>
      </c>
      <c r="C8" s="173" t="s">
        <v>87</v>
      </c>
      <c r="D8" s="174" t="s">
        <v>88</v>
      </c>
      <c r="E8" s="175">
        <v>13.094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25" t="s">
        <v>89</v>
      </c>
      <c r="D9" s="226"/>
      <c r="E9" s="181">
        <v>2.544</v>
      </c>
      <c r="F9" s="182"/>
      <c r="G9" s="183"/>
      <c r="M9" s="179" t="s">
        <v>89</v>
      </c>
      <c r="O9" s="170"/>
    </row>
    <row r="10" spans="1:15" ht="12.75">
      <c r="A10" s="178"/>
      <c r="B10" s="180"/>
      <c r="C10" s="225" t="s">
        <v>90</v>
      </c>
      <c r="D10" s="226"/>
      <c r="E10" s="181">
        <v>4.97</v>
      </c>
      <c r="F10" s="182"/>
      <c r="G10" s="183"/>
      <c r="M10" s="179" t="s">
        <v>90</v>
      </c>
      <c r="O10" s="170"/>
    </row>
    <row r="11" spans="1:15" ht="12.75">
      <c r="A11" s="178"/>
      <c r="B11" s="180"/>
      <c r="C11" s="225" t="s">
        <v>91</v>
      </c>
      <c r="D11" s="226"/>
      <c r="E11" s="181">
        <v>5.58</v>
      </c>
      <c r="F11" s="182"/>
      <c r="G11" s="183"/>
      <c r="M11" s="179" t="s">
        <v>91</v>
      </c>
      <c r="O11" s="170"/>
    </row>
    <row r="12" spans="1:104" ht="12.75">
      <c r="A12" s="171">
        <v>2</v>
      </c>
      <c r="B12" s="172" t="s">
        <v>92</v>
      </c>
      <c r="C12" s="173" t="s">
        <v>93</v>
      </c>
      <c r="D12" s="174" t="s">
        <v>88</v>
      </c>
      <c r="E12" s="175">
        <v>10.4</v>
      </c>
      <c r="F12" s="175"/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15" ht="12.75">
      <c r="A13" s="178"/>
      <c r="B13" s="180"/>
      <c r="C13" s="225" t="s">
        <v>94</v>
      </c>
      <c r="D13" s="226"/>
      <c r="E13" s="181">
        <v>10.4</v>
      </c>
      <c r="F13" s="182"/>
      <c r="G13" s="183"/>
      <c r="M13" s="179" t="s">
        <v>94</v>
      </c>
      <c r="O13" s="170"/>
    </row>
    <row r="14" spans="1:104" ht="12.75">
      <c r="A14" s="171">
        <v>3</v>
      </c>
      <c r="B14" s="172" t="s">
        <v>95</v>
      </c>
      <c r="C14" s="173" t="s">
        <v>96</v>
      </c>
      <c r="D14" s="174" t="s">
        <v>97</v>
      </c>
      <c r="E14" s="175">
        <v>26.8</v>
      </c>
      <c r="F14" s="175"/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</v>
      </c>
    </row>
    <row r="15" spans="1:15" ht="12.75">
      <c r="A15" s="178"/>
      <c r="B15" s="180"/>
      <c r="C15" s="225" t="s">
        <v>98</v>
      </c>
      <c r="D15" s="226"/>
      <c r="E15" s="181">
        <v>26.8</v>
      </c>
      <c r="F15" s="182"/>
      <c r="G15" s="183"/>
      <c r="M15" s="179" t="s">
        <v>98</v>
      </c>
      <c r="O15" s="170"/>
    </row>
    <row r="16" spans="1:104" ht="12.75">
      <c r="A16" s="171">
        <v>4</v>
      </c>
      <c r="B16" s="172" t="s">
        <v>99</v>
      </c>
      <c r="C16" s="173" t="s">
        <v>100</v>
      </c>
      <c r="D16" s="174" t="s">
        <v>84</v>
      </c>
      <c r="E16" s="175">
        <v>24.0934</v>
      </c>
      <c r="F16" s="175"/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15" ht="12.75">
      <c r="A17" s="178"/>
      <c r="B17" s="180"/>
      <c r="C17" s="225" t="s">
        <v>101</v>
      </c>
      <c r="D17" s="226"/>
      <c r="E17" s="181">
        <v>13.716</v>
      </c>
      <c r="F17" s="182"/>
      <c r="G17" s="183"/>
      <c r="M17" s="179" t="s">
        <v>101</v>
      </c>
      <c r="O17" s="170"/>
    </row>
    <row r="18" spans="1:15" ht="12.75">
      <c r="A18" s="178"/>
      <c r="B18" s="180"/>
      <c r="C18" s="225" t="s">
        <v>102</v>
      </c>
      <c r="D18" s="226"/>
      <c r="E18" s="181">
        <v>0</v>
      </c>
      <c r="F18" s="182"/>
      <c r="G18" s="183"/>
      <c r="M18" s="179">
        <v>0</v>
      </c>
      <c r="O18" s="170"/>
    </row>
    <row r="19" spans="1:15" ht="12.75">
      <c r="A19" s="178"/>
      <c r="B19" s="180"/>
      <c r="C19" s="232" t="s">
        <v>103</v>
      </c>
      <c r="D19" s="226"/>
      <c r="E19" s="204">
        <v>0</v>
      </c>
      <c r="F19" s="182"/>
      <c r="G19" s="183"/>
      <c r="M19" s="179" t="s">
        <v>103</v>
      </c>
      <c r="O19" s="170"/>
    </row>
    <row r="20" spans="1:15" ht="12.75">
      <c r="A20" s="178"/>
      <c r="B20" s="180"/>
      <c r="C20" s="232" t="s">
        <v>104</v>
      </c>
      <c r="D20" s="226"/>
      <c r="E20" s="204">
        <v>11.96</v>
      </c>
      <c r="F20" s="182"/>
      <c r="G20" s="183"/>
      <c r="M20" s="179" t="s">
        <v>104</v>
      </c>
      <c r="O20" s="170"/>
    </row>
    <row r="21" spans="1:15" ht="12.75">
      <c r="A21" s="178"/>
      <c r="B21" s="180"/>
      <c r="C21" s="232" t="s">
        <v>105</v>
      </c>
      <c r="D21" s="226"/>
      <c r="E21" s="204">
        <v>4.268</v>
      </c>
      <c r="F21" s="182"/>
      <c r="G21" s="183"/>
      <c r="M21" s="179" t="s">
        <v>105</v>
      </c>
      <c r="O21" s="170"/>
    </row>
    <row r="22" spans="1:15" ht="12.75">
      <c r="A22" s="178"/>
      <c r="B22" s="180"/>
      <c r="C22" s="232" t="s">
        <v>106</v>
      </c>
      <c r="D22" s="226"/>
      <c r="E22" s="204">
        <v>19.2</v>
      </c>
      <c r="F22" s="182"/>
      <c r="G22" s="183"/>
      <c r="M22" s="179" t="s">
        <v>106</v>
      </c>
      <c r="O22" s="170"/>
    </row>
    <row r="23" spans="1:15" ht="12.75">
      <c r="A23" s="178"/>
      <c r="B23" s="180"/>
      <c r="C23" s="232" t="s">
        <v>107</v>
      </c>
      <c r="D23" s="226"/>
      <c r="E23" s="204">
        <v>35.428</v>
      </c>
      <c r="F23" s="182"/>
      <c r="G23" s="183"/>
      <c r="M23" s="179" t="s">
        <v>107</v>
      </c>
      <c r="O23" s="170"/>
    </row>
    <row r="24" spans="1:15" ht="12.75">
      <c r="A24" s="178"/>
      <c r="B24" s="180"/>
      <c r="C24" s="225" t="s">
        <v>108</v>
      </c>
      <c r="D24" s="226"/>
      <c r="E24" s="181">
        <v>6.3774</v>
      </c>
      <c r="F24" s="182"/>
      <c r="G24" s="183"/>
      <c r="M24" s="179" t="s">
        <v>108</v>
      </c>
      <c r="O24" s="170"/>
    </row>
    <row r="25" spans="1:15" ht="12.75">
      <c r="A25" s="178"/>
      <c r="B25" s="180"/>
      <c r="C25" s="225" t="s">
        <v>109</v>
      </c>
      <c r="D25" s="226"/>
      <c r="E25" s="181">
        <v>4</v>
      </c>
      <c r="F25" s="182"/>
      <c r="G25" s="183"/>
      <c r="M25" s="179" t="s">
        <v>109</v>
      </c>
      <c r="O25" s="170"/>
    </row>
    <row r="26" spans="1:104" ht="12.75">
      <c r="A26" s="171">
        <v>5</v>
      </c>
      <c r="B26" s="172" t="s">
        <v>110</v>
      </c>
      <c r="C26" s="173" t="s">
        <v>111</v>
      </c>
      <c r="D26" s="174" t="s">
        <v>84</v>
      </c>
      <c r="E26" s="175">
        <v>7.94</v>
      </c>
      <c r="F26" s="175"/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0</v>
      </c>
    </row>
    <row r="27" spans="1:15" ht="12.75">
      <c r="A27" s="178"/>
      <c r="B27" s="180"/>
      <c r="C27" s="225" t="s">
        <v>112</v>
      </c>
      <c r="D27" s="226"/>
      <c r="E27" s="181">
        <v>7.94</v>
      </c>
      <c r="F27" s="182"/>
      <c r="G27" s="183"/>
      <c r="M27" s="179" t="s">
        <v>112</v>
      </c>
      <c r="O27" s="170"/>
    </row>
    <row r="28" spans="1:104" ht="12.75">
      <c r="A28" s="171">
        <v>6</v>
      </c>
      <c r="B28" s="172" t="s">
        <v>113</v>
      </c>
      <c r="C28" s="173" t="s">
        <v>114</v>
      </c>
      <c r="D28" s="174" t="s">
        <v>84</v>
      </c>
      <c r="E28" s="175">
        <v>39.7</v>
      </c>
      <c r="F28" s="175"/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</v>
      </c>
    </row>
    <row r="29" spans="1:15" ht="12.75">
      <c r="A29" s="178"/>
      <c r="B29" s="180"/>
      <c r="C29" s="225" t="s">
        <v>115</v>
      </c>
      <c r="D29" s="226"/>
      <c r="E29" s="181">
        <v>39.7</v>
      </c>
      <c r="F29" s="182"/>
      <c r="G29" s="183"/>
      <c r="M29" s="179" t="s">
        <v>115</v>
      </c>
      <c r="O29" s="170"/>
    </row>
    <row r="30" spans="1:104" ht="12.75">
      <c r="A30" s="171">
        <v>7</v>
      </c>
      <c r="B30" s="172" t="s">
        <v>116</v>
      </c>
      <c r="C30" s="173" t="s">
        <v>117</v>
      </c>
      <c r="D30" s="174" t="s">
        <v>84</v>
      </c>
      <c r="E30" s="175">
        <v>7.94</v>
      </c>
      <c r="F30" s="175"/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</v>
      </c>
    </row>
    <row r="31" spans="1:104" ht="12.75">
      <c r="A31" s="171">
        <v>8</v>
      </c>
      <c r="B31" s="172" t="s">
        <v>118</v>
      </c>
      <c r="C31" s="173" t="s">
        <v>119</v>
      </c>
      <c r="D31" s="174" t="s">
        <v>84</v>
      </c>
      <c r="E31" s="175">
        <v>7.94</v>
      </c>
      <c r="F31" s="175"/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0</v>
      </c>
    </row>
    <row r="32" spans="1:104" ht="12.75">
      <c r="A32" s="171">
        <v>9</v>
      </c>
      <c r="B32" s="172" t="s">
        <v>120</v>
      </c>
      <c r="C32" s="173" t="s">
        <v>121</v>
      </c>
      <c r="D32" s="174" t="s">
        <v>84</v>
      </c>
      <c r="E32" s="175">
        <v>16.1467</v>
      </c>
      <c r="F32" s="175"/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</v>
      </c>
    </row>
    <row r="33" spans="1:15" ht="12.75">
      <c r="A33" s="178"/>
      <c r="B33" s="180"/>
      <c r="C33" s="225" t="s">
        <v>122</v>
      </c>
      <c r="D33" s="226"/>
      <c r="E33" s="181">
        <v>5.4864</v>
      </c>
      <c r="F33" s="182"/>
      <c r="G33" s="183"/>
      <c r="M33" s="179" t="s">
        <v>122</v>
      </c>
      <c r="O33" s="170"/>
    </row>
    <row r="34" spans="1:15" ht="12.75">
      <c r="A34" s="178"/>
      <c r="B34" s="180"/>
      <c r="C34" s="225" t="s">
        <v>123</v>
      </c>
      <c r="D34" s="226"/>
      <c r="E34" s="181">
        <v>6.096</v>
      </c>
      <c r="F34" s="182"/>
      <c r="G34" s="183"/>
      <c r="M34" s="179" t="s">
        <v>123</v>
      </c>
      <c r="O34" s="170"/>
    </row>
    <row r="35" spans="1:15" ht="12.75">
      <c r="A35" s="178"/>
      <c r="B35" s="180"/>
      <c r="C35" s="225" t="s">
        <v>109</v>
      </c>
      <c r="D35" s="226"/>
      <c r="E35" s="181">
        <v>4</v>
      </c>
      <c r="F35" s="182"/>
      <c r="G35" s="183"/>
      <c r="M35" s="179" t="s">
        <v>109</v>
      </c>
      <c r="O35" s="170"/>
    </row>
    <row r="36" spans="1:15" ht="12.75">
      <c r="A36" s="178"/>
      <c r="B36" s="180"/>
      <c r="C36" s="225" t="s">
        <v>124</v>
      </c>
      <c r="D36" s="226"/>
      <c r="E36" s="181">
        <v>0.5643</v>
      </c>
      <c r="F36" s="182"/>
      <c r="G36" s="183"/>
      <c r="M36" s="179" t="s">
        <v>124</v>
      </c>
      <c r="O36" s="170"/>
    </row>
    <row r="37" spans="1:104" ht="12.75">
      <c r="A37" s="171">
        <v>10</v>
      </c>
      <c r="B37" s="172" t="s">
        <v>125</v>
      </c>
      <c r="C37" s="173" t="s">
        <v>126</v>
      </c>
      <c r="D37" s="174" t="s">
        <v>84</v>
      </c>
      <c r="E37" s="175">
        <v>7.94</v>
      </c>
      <c r="F37" s="175"/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</v>
      </c>
    </row>
    <row r="38" spans="1:57" ht="12.75">
      <c r="A38" s="184"/>
      <c r="B38" s="185" t="s">
        <v>78</v>
      </c>
      <c r="C38" s="186" t="str">
        <f>CONCATENATE(B7," ",C7)</f>
        <v>1 Zemní práce</v>
      </c>
      <c r="D38" s="187"/>
      <c r="E38" s="188"/>
      <c r="F38" s="189"/>
      <c r="G38" s="190">
        <f>SUM(G7:G37)</f>
        <v>0</v>
      </c>
      <c r="O38" s="170">
        <v>4</v>
      </c>
      <c r="BA38" s="191">
        <f>SUM(BA7:BA37)</f>
        <v>0</v>
      </c>
      <c r="BB38" s="191">
        <f>SUM(BB7:BB37)</f>
        <v>0</v>
      </c>
      <c r="BC38" s="191">
        <f>SUM(BC7:BC37)</f>
        <v>0</v>
      </c>
      <c r="BD38" s="191">
        <f>SUM(BD7:BD37)</f>
        <v>0</v>
      </c>
      <c r="BE38" s="191">
        <f>SUM(BE7:BE37)</f>
        <v>0</v>
      </c>
    </row>
    <row r="39" spans="1:15" ht="12.75">
      <c r="A39" s="163" t="s">
        <v>74</v>
      </c>
      <c r="B39" s="164" t="s">
        <v>127</v>
      </c>
      <c r="C39" s="165" t="s">
        <v>128</v>
      </c>
      <c r="D39" s="166"/>
      <c r="E39" s="167"/>
      <c r="F39" s="167"/>
      <c r="G39" s="168"/>
      <c r="H39" s="169"/>
      <c r="I39" s="169"/>
      <c r="O39" s="170">
        <v>1</v>
      </c>
    </row>
    <row r="40" spans="1:104" ht="12.75">
      <c r="A40" s="171">
        <v>11</v>
      </c>
      <c r="B40" s="172" t="s">
        <v>129</v>
      </c>
      <c r="C40" s="173" t="s">
        <v>130</v>
      </c>
      <c r="D40" s="174" t="s">
        <v>88</v>
      </c>
      <c r="E40" s="175">
        <v>2.262</v>
      </c>
      <c r="F40" s="175"/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0.385000000000218</v>
      </c>
    </row>
    <row r="41" spans="1:15" ht="12.75">
      <c r="A41" s="178"/>
      <c r="B41" s="180"/>
      <c r="C41" s="225" t="s">
        <v>131</v>
      </c>
      <c r="D41" s="226"/>
      <c r="E41" s="181">
        <v>2.262</v>
      </c>
      <c r="F41" s="182"/>
      <c r="G41" s="183"/>
      <c r="M41" s="179" t="s">
        <v>131</v>
      </c>
      <c r="O41" s="170"/>
    </row>
    <row r="42" spans="1:104" ht="22.5">
      <c r="A42" s="171">
        <v>12</v>
      </c>
      <c r="B42" s="172" t="s">
        <v>132</v>
      </c>
      <c r="C42" s="173" t="s">
        <v>133</v>
      </c>
      <c r="D42" s="174" t="s">
        <v>88</v>
      </c>
      <c r="E42" s="175">
        <v>40.73</v>
      </c>
      <c r="F42" s="175"/>
      <c r="G42" s="176">
        <f>E42*F42</f>
        <v>0</v>
      </c>
      <c r="O42" s="170">
        <v>2</v>
      </c>
      <c r="AA42" s="146">
        <v>12</v>
      </c>
      <c r="AB42" s="146">
        <v>0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12</v>
      </c>
      <c r="CB42" s="177">
        <v>0</v>
      </c>
      <c r="CZ42" s="146">
        <v>0</v>
      </c>
    </row>
    <row r="43" spans="1:104" ht="22.5">
      <c r="A43" s="171">
        <v>13</v>
      </c>
      <c r="B43" s="172" t="s">
        <v>134</v>
      </c>
      <c r="C43" s="173" t="s">
        <v>135</v>
      </c>
      <c r="D43" s="174" t="s">
        <v>88</v>
      </c>
      <c r="E43" s="175">
        <v>0.64</v>
      </c>
      <c r="F43" s="175"/>
      <c r="G43" s="176">
        <f>E43*F43</f>
        <v>0</v>
      </c>
      <c r="O43" s="170">
        <v>2</v>
      </c>
      <c r="AA43" s="146">
        <v>12</v>
      </c>
      <c r="AB43" s="146">
        <v>0</v>
      </c>
      <c r="AC43" s="146">
        <v>2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12</v>
      </c>
      <c r="CB43" s="177">
        <v>0</v>
      </c>
      <c r="CZ43" s="146">
        <v>0</v>
      </c>
    </row>
    <row r="44" spans="1:57" ht="12.75">
      <c r="A44" s="184"/>
      <c r="B44" s="185" t="s">
        <v>78</v>
      </c>
      <c r="C44" s="186" t="str">
        <f>CONCATENATE(B39," ",C39)</f>
        <v>2 Základy a zvláštní zakládání</v>
      </c>
      <c r="D44" s="187"/>
      <c r="E44" s="188"/>
      <c r="F44" s="189"/>
      <c r="G44" s="190">
        <f>SUM(G39:G43)</f>
        <v>0</v>
      </c>
      <c r="O44" s="170">
        <v>4</v>
      </c>
      <c r="BA44" s="191">
        <f>SUM(BA39:BA43)</f>
        <v>0</v>
      </c>
      <c r="BB44" s="191">
        <f>SUM(BB39:BB43)</f>
        <v>0</v>
      </c>
      <c r="BC44" s="191">
        <f>SUM(BC39:BC43)</f>
        <v>0</v>
      </c>
      <c r="BD44" s="191">
        <f>SUM(BD39:BD43)</f>
        <v>0</v>
      </c>
      <c r="BE44" s="191">
        <f>SUM(BE39:BE43)</f>
        <v>0</v>
      </c>
    </row>
    <row r="45" spans="1:15" ht="12.75">
      <c r="A45" s="163" t="s">
        <v>74</v>
      </c>
      <c r="B45" s="164" t="s">
        <v>136</v>
      </c>
      <c r="C45" s="165" t="s">
        <v>137</v>
      </c>
      <c r="D45" s="166"/>
      <c r="E45" s="167"/>
      <c r="F45" s="167"/>
      <c r="G45" s="168"/>
      <c r="H45" s="169"/>
      <c r="I45" s="169"/>
      <c r="O45" s="170">
        <v>1</v>
      </c>
    </row>
    <row r="46" spans="1:104" ht="22.5">
      <c r="A46" s="171">
        <v>14</v>
      </c>
      <c r="B46" s="172" t="s">
        <v>138</v>
      </c>
      <c r="C46" s="173" t="s">
        <v>139</v>
      </c>
      <c r="D46" s="174" t="s">
        <v>97</v>
      </c>
      <c r="E46" s="175">
        <v>15</v>
      </c>
      <c r="F46" s="175"/>
      <c r="G46" s="176">
        <f>E46*F46</f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1</v>
      </c>
      <c r="CZ46" s="146">
        <v>0</v>
      </c>
    </row>
    <row r="47" spans="1:104" ht="22.5">
      <c r="A47" s="171">
        <v>15</v>
      </c>
      <c r="B47" s="172" t="s">
        <v>140</v>
      </c>
      <c r="C47" s="173" t="s">
        <v>141</v>
      </c>
      <c r="D47" s="174" t="s">
        <v>142</v>
      </c>
      <c r="E47" s="175">
        <v>1</v>
      </c>
      <c r="F47" s="175"/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1.90564000000086</v>
      </c>
    </row>
    <row r="48" spans="1:104" ht="22.5">
      <c r="A48" s="171">
        <v>16</v>
      </c>
      <c r="B48" s="172" t="s">
        <v>143</v>
      </c>
      <c r="C48" s="173" t="s">
        <v>144</v>
      </c>
      <c r="D48" s="174" t="s">
        <v>145</v>
      </c>
      <c r="E48" s="175">
        <v>1.764</v>
      </c>
      <c r="F48" s="175"/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0.14802</v>
      </c>
    </row>
    <row r="49" spans="1:15" ht="12.75">
      <c r="A49" s="178"/>
      <c r="B49" s="180"/>
      <c r="C49" s="225" t="s">
        <v>146</v>
      </c>
      <c r="D49" s="226"/>
      <c r="E49" s="181">
        <v>1.764</v>
      </c>
      <c r="F49" s="182"/>
      <c r="G49" s="183"/>
      <c r="M49" s="179" t="s">
        <v>146</v>
      </c>
      <c r="O49" s="170"/>
    </row>
    <row r="50" spans="1:104" ht="12.75">
      <c r="A50" s="171">
        <v>17</v>
      </c>
      <c r="B50" s="172" t="s">
        <v>147</v>
      </c>
      <c r="C50" s="173" t="s">
        <v>148</v>
      </c>
      <c r="D50" s="174" t="s">
        <v>149</v>
      </c>
      <c r="E50" s="175">
        <v>100</v>
      </c>
      <c r="F50" s="175"/>
      <c r="G50" s="176">
        <f>E50*F50</f>
        <v>0</v>
      </c>
      <c r="O50" s="170">
        <v>2</v>
      </c>
      <c r="AA50" s="146">
        <v>10</v>
      </c>
      <c r="AB50" s="146">
        <v>0</v>
      </c>
      <c r="AC50" s="146">
        <v>8</v>
      </c>
      <c r="AZ50" s="146">
        <v>5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10</v>
      </c>
      <c r="CB50" s="177">
        <v>0</v>
      </c>
      <c r="CZ50" s="146">
        <v>0</v>
      </c>
    </row>
    <row r="51" spans="1:57" ht="12.75">
      <c r="A51" s="184"/>
      <c r="B51" s="185" t="s">
        <v>78</v>
      </c>
      <c r="C51" s="186" t="str">
        <f>CONCATENATE(B45," ",C45)</f>
        <v>3 Svislé a kompletní konstrukce</v>
      </c>
      <c r="D51" s="187"/>
      <c r="E51" s="188"/>
      <c r="F51" s="189"/>
      <c r="G51" s="190">
        <f>SUM(G45:G50)</f>
        <v>0</v>
      </c>
      <c r="O51" s="170">
        <v>4</v>
      </c>
      <c r="BA51" s="191">
        <f>SUM(BA45:BA50)</f>
        <v>0</v>
      </c>
      <c r="BB51" s="191">
        <f>SUM(BB45:BB50)</f>
        <v>0</v>
      </c>
      <c r="BC51" s="191">
        <f>SUM(BC45:BC50)</f>
        <v>0</v>
      </c>
      <c r="BD51" s="191">
        <f>SUM(BD45:BD50)</f>
        <v>0</v>
      </c>
      <c r="BE51" s="191">
        <f>SUM(BE45:BE50)</f>
        <v>0</v>
      </c>
    </row>
    <row r="52" spans="1:15" ht="12.75">
      <c r="A52" s="163" t="s">
        <v>74</v>
      </c>
      <c r="B52" s="164" t="s">
        <v>150</v>
      </c>
      <c r="C52" s="165" t="s">
        <v>151</v>
      </c>
      <c r="D52" s="166"/>
      <c r="E52" s="167"/>
      <c r="F52" s="167"/>
      <c r="G52" s="168"/>
      <c r="H52" s="169"/>
      <c r="I52" s="169"/>
      <c r="O52" s="170">
        <v>1</v>
      </c>
    </row>
    <row r="53" spans="1:104" ht="12.75">
      <c r="A53" s="171">
        <v>18</v>
      </c>
      <c r="B53" s="172" t="s">
        <v>152</v>
      </c>
      <c r="C53" s="173" t="s">
        <v>153</v>
      </c>
      <c r="D53" s="174" t="s">
        <v>88</v>
      </c>
      <c r="E53" s="175">
        <v>38.2495</v>
      </c>
      <c r="F53" s="175"/>
      <c r="G53" s="176">
        <f>E53*F53</f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1</v>
      </c>
      <c r="CZ53" s="146">
        <v>0.196950000000015</v>
      </c>
    </row>
    <row r="54" spans="1:15" ht="12.75">
      <c r="A54" s="178"/>
      <c r="B54" s="180"/>
      <c r="C54" s="225" t="s">
        <v>104</v>
      </c>
      <c r="D54" s="226"/>
      <c r="E54" s="181">
        <v>11.96</v>
      </c>
      <c r="F54" s="182"/>
      <c r="G54" s="183"/>
      <c r="M54" s="179" t="s">
        <v>104</v>
      </c>
      <c r="O54" s="170"/>
    </row>
    <row r="55" spans="1:15" ht="12.75">
      <c r="A55" s="178"/>
      <c r="B55" s="180"/>
      <c r="C55" s="225" t="s">
        <v>105</v>
      </c>
      <c r="D55" s="226"/>
      <c r="E55" s="181">
        <v>4.268</v>
      </c>
      <c r="F55" s="182"/>
      <c r="G55" s="183"/>
      <c r="M55" s="179" t="s">
        <v>105</v>
      </c>
      <c r="O55" s="170"/>
    </row>
    <row r="56" spans="1:15" ht="12.75">
      <c r="A56" s="178"/>
      <c r="B56" s="180"/>
      <c r="C56" s="225" t="s">
        <v>106</v>
      </c>
      <c r="D56" s="226"/>
      <c r="E56" s="181">
        <v>19.2</v>
      </c>
      <c r="F56" s="182"/>
      <c r="G56" s="183"/>
      <c r="M56" s="179" t="s">
        <v>106</v>
      </c>
      <c r="O56" s="170"/>
    </row>
    <row r="57" spans="1:15" ht="12.75">
      <c r="A57" s="178"/>
      <c r="B57" s="180"/>
      <c r="C57" s="225" t="s">
        <v>154</v>
      </c>
      <c r="D57" s="226"/>
      <c r="E57" s="181">
        <v>2.8215</v>
      </c>
      <c r="F57" s="182"/>
      <c r="G57" s="183"/>
      <c r="M57" s="179" t="s">
        <v>154</v>
      </c>
      <c r="O57" s="170"/>
    </row>
    <row r="58" spans="1:104" ht="12.75">
      <c r="A58" s="171">
        <v>19</v>
      </c>
      <c r="B58" s="172" t="s">
        <v>155</v>
      </c>
      <c r="C58" s="173" t="s">
        <v>156</v>
      </c>
      <c r="D58" s="174" t="s">
        <v>88</v>
      </c>
      <c r="E58" s="175">
        <v>38.2495</v>
      </c>
      <c r="F58" s="175"/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1</v>
      </c>
      <c r="CZ58" s="146">
        <v>0.0982000000000198</v>
      </c>
    </row>
    <row r="59" spans="1:15" ht="12.75">
      <c r="A59" s="178"/>
      <c r="B59" s="180"/>
      <c r="C59" s="225" t="s">
        <v>104</v>
      </c>
      <c r="D59" s="226"/>
      <c r="E59" s="181">
        <v>11.96</v>
      </c>
      <c r="F59" s="182"/>
      <c r="G59" s="183"/>
      <c r="M59" s="179" t="s">
        <v>104</v>
      </c>
      <c r="O59" s="170"/>
    </row>
    <row r="60" spans="1:15" ht="12.75">
      <c r="A60" s="178"/>
      <c r="B60" s="180"/>
      <c r="C60" s="225" t="s">
        <v>105</v>
      </c>
      <c r="D60" s="226"/>
      <c r="E60" s="181">
        <v>4.268</v>
      </c>
      <c r="F60" s="182"/>
      <c r="G60" s="183"/>
      <c r="M60" s="179" t="s">
        <v>105</v>
      </c>
      <c r="O60" s="170"/>
    </row>
    <row r="61" spans="1:15" ht="12.75">
      <c r="A61" s="178"/>
      <c r="B61" s="180"/>
      <c r="C61" s="225" t="s">
        <v>106</v>
      </c>
      <c r="D61" s="226"/>
      <c r="E61" s="181">
        <v>19.2</v>
      </c>
      <c r="F61" s="182"/>
      <c r="G61" s="183"/>
      <c r="M61" s="179" t="s">
        <v>106</v>
      </c>
      <c r="O61" s="170"/>
    </row>
    <row r="62" spans="1:15" ht="12.75">
      <c r="A62" s="178"/>
      <c r="B62" s="180"/>
      <c r="C62" s="225" t="s">
        <v>157</v>
      </c>
      <c r="D62" s="226"/>
      <c r="E62" s="181">
        <v>2.8215</v>
      </c>
      <c r="F62" s="182"/>
      <c r="G62" s="183"/>
      <c r="M62" s="179" t="s">
        <v>157</v>
      </c>
      <c r="O62" s="170"/>
    </row>
    <row r="63" spans="1:104" ht="22.5">
      <c r="A63" s="171">
        <v>20</v>
      </c>
      <c r="B63" s="172" t="s">
        <v>158</v>
      </c>
      <c r="C63" s="173" t="s">
        <v>159</v>
      </c>
      <c r="D63" s="174" t="s">
        <v>88</v>
      </c>
      <c r="E63" s="175">
        <v>19.0495</v>
      </c>
      <c r="F63" s="175"/>
      <c r="G63" s="176">
        <f>E63*F63</f>
        <v>0</v>
      </c>
      <c r="O63" s="170">
        <v>2</v>
      </c>
      <c r="AA63" s="146">
        <v>1</v>
      </c>
      <c r="AB63" s="146">
        <v>1</v>
      </c>
      <c r="AC63" s="146">
        <v>1</v>
      </c>
      <c r="AZ63" s="146">
        <v>1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1</v>
      </c>
      <c r="CZ63" s="146">
        <v>0.0554500000000076</v>
      </c>
    </row>
    <row r="64" spans="1:15" ht="12.75">
      <c r="A64" s="178"/>
      <c r="B64" s="180"/>
      <c r="C64" s="225" t="s">
        <v>104</v>
      </c>
      <c r="D64" s="226"/>
      <c r="E64" s="181">
        <v>11.96</v>
      </c>
      <c r="F64" s="182"/>
      <c r="G64" s="183"/>
      <c r="M64" s="179" t="s">
        <v>104</v>
      </c>
      <c r="O64" s="170"/>
    </row>
    <row r="65" spans="1:15" ht="12.75">
      <c r="A65" s="178"/>
      <c r="B65" s="180"/>
      <c r="C65" s="225" t="s">
        <v>105</v>
      </c>
      <c r="D65" s="226"/>
      <c r="E65" s="181">
        <v>4.268</v>
      </c>
      <c r="F65" s="182"/>
      <c r="G65" s="183"/>
      <c r="M65" s="179" t="s">
        <v>105</v>
      </c>
      <c r="O65" s="170"/>
    </row>
    <row r="66" spans="1:15" ht="12.75">
      <c r="A66" s="178"/>
      <c r="B66" s="180"/>
      <c r="C66" s="225" t="s">
        <v>160</v>
      </c>
      <c r="D66" s="226"/>
      <c r="E66" s="181">
        <v>2.8215</v>
      </c>
      <c r="F66" s="182"/>
      <c r="G66" s="183"/>
      <c r="M66" s="179" t="s">
        <v>160</v>
      </c>
      <c r="O66" s="170"/>
    </row>
    <row r="67" spans="1:104" ht="22.5">
      <c r="A67" s="171">
        <v>21</v>
      </c>
      <c r="B67" s="172" t="s">
        <v>161</v>
      </c>
      <c r="C67" s="173" t="s">
        <v>162</v>
      </c>
      <c r="D67" s="174" t="s">
        <v>88</v>
      </c>
      <c r="E67" s="175">
        <v>19.2</v>
      </c>
      <c r="F67" s="175"/>
      <c r="G67" s="176">
        <f>E67*F67</f>
        <v>0</v>
      </c>
      <c r="O67" s="170">
        <v>2</v>
      </c>
      <c r="AA67" s="146">
        <v>1</v>
      </c>
      <c r="AB67" s="146">
        <v>1</v>
      </c>
      <c r="AC67" s="146">
        <v>1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1</v>
      </c>
      <c r="CZ67" s="146">
        <v>0.181080000000065</v>
      </c>
    </row>
    <row r="68" spans="1:15" ht="12.75">
      <c r="A68" s="178"/>
      <c r="B68" s="180"/>
      <c r="C68" s="225" t="s">
        <v>106</v>
      </c>
      <c r="D68" s="226"/>
      <c r="E68" s="181">
        <v>19.2</v>
      </c>
      <c r="F68" s="182"/>
      <c r="G68" s="183"/>
      <c r="M68" s="179" t="s">
        <v>106</v>
      </c>
      <c r="O68" s="170"/>
    </row>
    <row r="69" spans="1:104" ht="22.5">
      <c r="A69" s="171">
        <v>22</v>
      </c>
      <c r="B69" s="172" t="s">
        <v>163</v>
      </c>
      <c r="C69" s="173" t="s">
        <v>164</v>
      </c>
      <c r="D69" s="174" t="s">
        <v>142</v>
      </c>
      <c r="E69" s="175">
        <v>1</v>
      </c>
      <c r="F69" s="175"/>
      <c r="G69" s="176">
        <f>E69*F69</f>
        <v>0</v>
      </c>
      <c r="O69" s="170">
        <v>2</v>
      </c>
      <c r="AA69" s="146">
        <v>12</v>
      </c>
      <c r="AB69" s="146">
        <v>0</v>
      </c>
      <c r="AC69" s="146">
        <v>17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12</v>
      </c>
      <c r="CB69" s="177">
        <v>0</v>
      </c>
      <c r="CZ69" s="146">
        <v>0</v>
      </c>
    </row>
    <row r="70" spans="1:104" ht="22.5">
      <c r="A70" s="171">
        <v>23</v>
      </c>
      <c r="B70" s="172" t="s">
        <v>165</v>
      </c>
      <c r="C70" s="173" t="s">
        <v>166</v>
      </c>
      <c r="D70" s="174" t="s">
        <v>88</v>
      </c>
      <c r="E70" s="175">
        <v>12</v>
      </c>
      <c r="F70" s="175"/>
      <c r="G70" s="176">
        <f>E70*F70</f>
        <v>0</v>
      </c>
      <c r="O70" s="170">
        <v>2</v>
      </c>
      <c r="AA70" s="146">
        <v>3</v>
      </c>
      <c r="AB70" s="146">
        <v>1</v>
      </c>
      <c r="AC70" s="146">
        <v>59245288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3</v>
      </c>
      <c r="CB70" s="177">
        <v>1</v>
      </c>
      <c r="CZ70" s="146">
        <v>0.207000000000107</v>
      </c>
    </row>
    <row r="71" spans="1:57" ht="12.75">
      <c r="A71" s="184"/>
      <c r="B71" s="185" t="s">
        <v>78</v>
      </c>
      <c r="C71" s="186" t="str">
        <f>CONCATENATE(B52," ",C52)</f>
        <v>5 Komunikace</v>
      </c>
      <c r="D71" s="187"/>
      <c r="E71" s="188"/>
      <c r="F71" s="189"/>
      <c r="G71" s="190">
        <f>SUM(G52:G70)</f>
        <v>0</v>
      </c>
      <c r="O71" s="170">
        <v>4</v>
      </c>
      <c r="BA71" s="191">
        <f>SUM(BA52:BA70)</f>
        <v>0</v>
      </c>
      <c r="BB71" s="191">
        <f>SUM(BB52:BB70)</f>
        <v>0</v>
      </c>
      <c r="BC71" s="191">
        <f>SUM(BC52:BC70)</f>
        <v>0</v>
      </c>
      <c r="BD71" s="191">
        <f>SUM(BD52:BD70)</f>
        <v>0</v>
      </c>
      <c r="BE71" s="191">
        <f>SUM(BE52:BE70)</f>
        <v>0</v>
      </c>
    </row>
    <row r="72" spans="1:15" ht="12.75">
      <c r="A72" s="163" t="s">
        <v>74</v>
      </c>
      <c r="B72" s="164" t="s">
        <v>167</v>
      </c>
      <c r="C72" s="165" t="s">
        <v>168</v>
      </c>
      <c r="D72" s="166"/>
      <c r="E72" s="167"/>
      <c r="F72" s="167"/>
      <c r="G72" s="168"/>
      <c r="H72" s="169"/>
      <c r="I72" s="169"/>
      <c r="O72" s="170">
        <v>1</v>
      </c>
    </row>
    <row r="73" spans="1:104" ht="22.5">
      <c r="A73" s="171">
        <v>24</v>
      </c>
      <c r="B73" s="172" t="s">
        <v>169</v>
      </c>
      <c r="C73" s="173" t="s">
        <v>170</v>
      </c>
      <c r="D73" s="174" t="s">
        <v>88</v>
      </c>
      <c r="E73" s="175">
        <v>31.04</v>
      </c>
      <c r="F73" s="175"/>
      <c r="G73" s="176">
        <f aca="true" t="shared" si="0" ref="G73:G78">E73*F73</f>
        <v>0</v>
      </c>
      <c r="O73" s="170">
        <v>2</v>
      </c>
      <c r="AA73" s="146">
        <v>12</v>
      </c>
      <c r="AB73" s="146">
        <v>0</v>
      </c>
      <c r="AC73" s="146">
        <v>116</v>
      </c>
      <c r="AZ73" s="146">
        <v>1</v>
      </c>
      <c r="BA73" s="146">
        <f aca="true" t="shared" si="1" ref="BA73:BA78">IF(AZ73=1,G73,0)</f>
        <v>0</v>
      </c>
      <c r="BB73" s="146">
        <f aca="true" t="shared" si="2" ref="BB73:BB78">IF(AZ73=2,G73,0)</f>
        <v>0</v>
      </c>
      <c r="BC73" s="146">
        <f aca="true" t="shared" si="3" ref="BC73:BC78">IF(AZ73=3,G73,0)</f>
        <v>0</v>
      </c>
      <c r="BD73" s="146">
        <f aca="true" t="shared" si="4" ref="BD73:BD78">IF(AZ73=4,G73,0)</f>
        <v>0</v>
      </c>
      <c r="BE73" s="146">
        <f aca="true" t="shared" si="5" ref="BE73:BE78">IF(AZ73=5,G73,0)</f>
        <v>0</v>
      </c>
      <c r="CA73" s="177">
        <v>12</v>
      </c>
      <c r="CB73" s="177">
        <v>0</v>
      </c>
      <c r="CZ73" s="146">
        <v>0</v>
      </c>
    </row>
    <row r="74" spans="1:104" ht="22.5">
      <c r="A74" s="171">
        <v>25</v>
      </c>
      <c r="B74" s="172" t="s">
        <v>171</v>
      </c>
      <c r="C74" s="173" t="s">
        <v>172</v>
      </c>
      <c r="D74" s="174" t="s">
        <v>88</v>
      </c>
      <c r="E74" s="175">
        <v>31.04</v>
      </c>
      <c r="F74" s="175"/>
      <c r="G74" s="176">
        <f t="shared" si="0"/>
        <v>0</v>
      </c>
      <c r="O74" s="170">
        <v>2</v>
      </c>
      <c r="AA74" s="146">
        <v>12</v>
      </c>
      <c r="AB74" s="146">
        <v>0</v>
      </c>
      <c r="AC74" s="146">
        <v>117</v>
      </c>
      <c r="AZ74" s="146">
        <v>1</v>
      </c>
      <c r="BA74" s="146">
        <f t="shared" si="1"/>
        <v>0</v>
      </c>
      <c r="BB74" s="146">
        <f t="shared" si="2"/>
        <v>0</v>
      </c>
      <c r="BC74" s="146">
        <f t="shared" si="3"/>
        <v>0</v>
      </c>
      <c r="BD74" s="146">
        <f t="shared" si="4"/>
        <v>0</v>
      </c>
      <c r="BE74" s="146">
        <f t="shared" si="5"/>
        <v>0</v>
      </c>
      <c r="CA74" s="177">
        <v>12</v>
      </c>
      <c r="CB74" s="177">
        <v>0</v>
      </c>
      <c r="CZ74" s="146">
        <v>0</v>
      </c>
    </row>
    <row r="75" spans="1:104" ht="22.5">
      <c r="A75" s="171">
        <v>26</v>
      </c>
      <c r="B75" s="172" t="s">
        <v>173</v>
      </c>
      <c r="C75" s="173" t="s">
        <v>174</v>
      </c>
      <c r="D75" s="174" t="s">
        <v>88</v>
      </c>
      <c r="E75" s="175">
        <v>31.04</v>
      </c>
      <c r="F75" s="175"/>
      <c r="G75" s="176">
        <f t="shared" si="0"/>
        <v>0</v>
      </c>
      <c r="O75" s="170">
        <v>2</v>
      </c>
      <c r="AA75" s="146">
        <v>12</v>
      </c>
      <c r="AB75" s="146">
        <v>0</v>
      </c>
      <c r="AC75" s="146">
        <v>118</v>
      </c>
      <c r="AZ75" s="146">
        <v>1</v>
      </c>
      <c r="BA75" s="146">
        <f t="shared" si="1"/>
        <v>0</v>
      </c>
      <c r="BB75" s="146">
        <f t="shared" si="2"/>
        <v>0</v>
      </c>
      <c r="BC75" s="146">
        <f t="shared" si="3"/>
        <v>0</v>
      </c>
      <c r="BD75" s="146">
        <f t="shared" si="4"/>
        <v>0</v>
      </c>
      <c r="BE75" s="146">
        <f t="shared" si="5"/>
        <v>0</v>
      </c>
      <c r="CA75" s="177">
        <v>12</v>
      </c>
      <c r="CB75" s="177">
        <v>0</v>
      </c>
      <c r="CZ75" s="146">
        <v>0.04075</v>
      </c>
    </row>
    <row r="76" spans="1:104" ht="22.5">
      <c r="A76" s="171">
        <v>27</v>
      </c>
      <c r="B76" s="172" t="s">
        <v>175</v>
      </c>
      <c r="C76" s="173" t="s">
        <v>176</v>
      </c>
      <c r="D76" s="174" t="s">
        <v>88</v>
      </c>
      <c r="E76" s="175">
        <v>31.04</v>
      </c>
      <c r="F76" s="175"/>
      <c r="G76" s="176">
        <f t="shared" si="0"/>
        <v>0</v>
      </c>
      <c r="O76" s="170">
        <v>2</v>
      </c>
      <c r="AA76" s="146">
        <v>12</v>
      </c>
      <c r="AB76" s="146">
        <v>0</v>
      </c>
      <c r="AC76" s="146">
        <v>119</v>
      </c>
      <c r="AZ76" s="146">
        <v>1</v>
      </c>
      <c r="BA76" s="146">
        <f t="shared" si="1"/>
        <v>0</v>
      </c>
      <c r="BB76" s="146">
        <f t="shared" si="2"/>
        <v>0</v>
      </c>
      <c r="BC76" s="146">
        <f t="shared" si="3"/>
        <v>0</v>
      </c>
      <c r="BD76" s="146">
        <f t="shared" si="4"/>
        <v>0</v>
      </c>
      <c r="BE76" s="146">
        <f t="shared" si="5"/>
        <v>0</v>
      </c>
      <c r="CA76" s="177">
        <v>12</v>
      </c>
      <c r="CB76" s="177">
        <v>0</v>
      </c>
      <c r="CZ76" s="146">
        <v>0</v>
      </c>
    </row>
    <row r="77" spans="1:104" ht="12.75">
      <c r="A77" s="171">
        <v>28</v>
      </c>
      <c r="B77" s="172" t="s">
        <v>177</v>
      </c>
      <c r="C77" s="173" t="s">
        <v>178</v>
      </c>
      <c r="D77" s="174" t="s">
        <v>88</v>
      </c>
      <c r="E77" s="175">
        <v>31.04</v>
      </c>
      <c r="F77" s="175"/>
      <c r="G77" s="176">
        <f t="shared" si="0"/>
        <v>0</v>
      </c>
      <c r="O77" s="170">
        <v>2</v>
      </c>
      <c r="AA77" s="146">
        <v>12</v>
      </c>
      <c r="AB77" s="146">
        <v>0</v>
      </c>
      <c r="AC77" s="146">
        <v>120</v>
      </c>
      <c r="AZ77" s="146">
        <v>1</v>
      </c>
      <c r="BA77" s="146">
        <f t="shared" si="1"/>
        <v>0</v>
      </c>
      <c r="BB77" s="146">
        <f t="shared" si="2"/>
        <v>0</v>
      </c>
      <c r="BC77" s="146">
        <f t="shared" si="3"/>
        <v>0</v>
      </c>
      <c r="BD77" s="146">
        <f t="shared" si="4"/>
        <v>0</v>
      </c>
      <c r="BE77" s="146">
        <f t="shared" si="5"/>
        <v>0</v>
      </c>
      <c r="CA77" s="177">
        <v>12</v>
      </c>
      <c r="CB77" s="177">
        <v>0</v>
      </c>
      <c r="CZ77" s="146">
        <v>0</v>
      </c>
    </row>
    <row r="78" spans="1:104" ht="22.5">
      <c r="A78" s="171">
        <v>29</v>
      </c>
      <c r="B78" s="172" t="s">
        <v>179</v>
      </c>
      <c r="C78" s="173" t="s">
        <v>180</v>
      </c>
      <c r="D78" s="174" t="s">
        <v>88</v>
      </c>
      <c r="E78" s="175">
        <v>82.72</v>
      </c>
      <c r="F78" s="175"/>
      <c r="G78" s="176">
        <f t="shared" si="0"/>
        <v>0</v>
      </c>
      <c r="O78" s="170">
        <v>2</v>
      </c>
      <c r="AA78" s="146">
        <v>12</v>
      </c>
      <c r="AB78" s="146">
        <v>0</v>
      </c>
      <c r="AC78" s="146">
        <v>121</v>
      </c>
      <c r="AZ78" s="146">
        <v>1</v>
      </c>
      <c r="BA78" s="146">
        <f t="shared" si="1"/>
        <v>0</v>
      </c>
      <c r="BB78" s="146">
        <f t="shared" si="2"/>
        <v>0</v>
      </c>
      <c r="BC78" s="146">
        <f t="shared" si="3"/>
        <v>0</v>
      </c>
      <c r="BD78" s="146">
        <f t="shared" si="4"/>
        <v>0</v>
      </c>
      <c r="BE78" s="146">
        <f t="shared" si="5"/>
        <v>0</v>
      </c>
      <c r="CA78" s="177">
        <v>12</v>
      </c>
      <c r="CB78" s="177">
        <v>0</v>
      </c>
      <c r="CZ78" s="146">
        <v>0</v>
      </c>
    </row>
    <row r="79" spans="1:57" ht="12.75">
      <c r="A79" s="184"/>
      <c r="B79" s="185" t="s">
        <v>78</v>
      </c>
      <c r="C79" s="186" t="str">
        <f>CONCATENATE(B72," ",C72)</f>
        <v>61 Upravy povrchů vnitřní</v>
      </c>
      <c r="D79" s="187"/>
      <c r="E79" s="188"/>
      <c r="F79" s="189"/>
      <c r="G79" s="190">
        <f>SUM(G72:G78)</f>
        <v>0</v>
      </c>
      <c r="O79" s="170">
        <v>4</v>
      </c>
      <c r="BA79" s="191">
        <f>SUM(BA72:BA78)</f>
        <v>0</v>
      </c>
      <c r="BB79" s="191">
        <f>SUM(BB72:BB78)</f>
        <v>0</v>
      </c>
      <c r="BC79" s="191">
        <f>SUM(BC72:BC78)</f>
        <v>0</v>
      </c>
      <c r="BD79" s="191">
        <f>SUM(BD72:BD78)</f>
        <v>0</v>
      </c>
      <c r="BE79" s="191">
        <f>SUM(BE72:BE78)</f>
        <v>0</v>
      </c>
    </row>
    <row r="80" spans="1:15" ht="12.75">
      <c r="A80" s="163" t="s">
        <v>74</v>
      </c>
      <c r="B80" s="164" t="s">
        <v>181</v>
      </c>
      <c r="C80" s="165" t="s">
        <v>182</v>
      </c>
      <c r="D80" s="166"/>
      <c r="E80" s="167"/>
      <c r="F80" s="167"/>
      <c r="G80" s="168"/>
      <c r="H80" s="169"/>
      <c r="I80" s="169"/>
      <c r="O80" s="170">
        <v>1</v>
      </c>
    </row>
    <row r="81" spans="1:104" ht="22.5">
      <c r="A81" s="171">
        <v>30</v>
      </c>
      <c r="B81" s="172" t="s">
        <v>183</v>
      </c>
      <c r="C81" s="173" t="s">
        <v>184</v>
      </c>
      <c r="D81" s="174" t="s">
        <v>88</v>
      </c>
      <c r="E81" s="175">
        <v>36.304</v>
      </c>
      <c r="F81" s="175"/>
      <c r="G81" s="176">
        <f>E81*F81</f>
        <v>0</v>
      </c>
      <c r="O81" s="170">
        <v>2</v>
      </c>
      <c r="AA81" s="146">
        <v>1</v>
      </c>
      <c r="AB81" s="146">
        <v>1</v>
      </c>
      <c r="AC81" s="146">
        <v>1</v>
      </c>
      <c r="AZ81" s="146">
        <v>1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1</v>
      </c>
      <c r="CB81" s="177">
        <v>1</v>
      </c>
      <c r="CZ81" s="146">
        <v>0.00366999999999962</v>
      </c>
    </row>
    <row r="82" spans="1:15" ht="12.75">
      <c r="A82" s="178"/>
      <c r="B82" s="180"/>
      <c r="C82" s="225" t="s">
        <v>185</v>
      </c>
      <c r="D82" s="226"/>
      <c r="E82" s="181">
        <v>36.304</v>
      </c>
      <c r="F82" s="182"/>
      <c r="G82" s="183"/>
      <c r="M82" s="179" t="s">
        <v>185</v>
      </c>
      <c r="O82" s="170"/>
    </row>
    <row r="83" spans="1:104" ht="22.5">
      <c r="A83" s="171">
        <v>31</v>
      </c>
      <c r="B83" s="172" t="s">
        <v>186</v>
      </c>
      <c r="C83" s="173" t="s">
        <v>187</v>
      </c>
      <c r="D83" s="174" t="s">
        <v>88</v>
      </c>
      <c r="E83" s="175">
        <v>625.89</v>
      </c>
      <c r="F83" s="175"/>
      <c r="G83" s="176">
        <f>E83*F83</f>
        <v>0</v>
      </c>
      <c r="O83" s="170">
        <v>2</v>
      </c>
      <c r="AA83" s="146">
        <v>1</v>
      </c>
      <c r="AB83" s="146">
        <v>1</v>
      </c>
      <c r="AC83" s="146">
        <v>1</v>
      </c>
      <c r="AZ83" s="146">
        <v>1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1</v>
      </c>
      <c r="CZ83" s="146">
        <v>0</v>
      </c>
    </row>
    <row r="84" spans="1:57" ht="12.75">
      <c r="A84" s="184"/>
      <c r="B84" s="185" t="s">
        <v>78</v>
      </c>
      <c r="C84" s="186" t="str">
        <f>CONCATENATE(B80," ",C80)</f>
        <v>62 Úpravy povrchů vnější</v>
      </c>
      <c r="D84" s="187"/>
      <c r="E84" s="188"/>
      <c r="F84" s="189"/>
      <c r="G84" s="190">
        <f>SUM(G80:G83)</f>
        <v>0</v>
      </c>
      <c r="O84" s="170">
        <v>4</v>
      </c>
      <c r="BA84" s="191">
        <f>SUM(BA80:BA83)</f>
        <v>0</v>
      </c>
      <c r="BB84" s="191">
        <f>SUM(BB80:BB83)</f>
        <v>0</v>
      </c>
      <c r="BC84" s="191">
        <f>SUM(BC80:BC83)</f>
        <v>0</v>
      </c>
      <c r="BD84" s="191">
        <f>SUM(BD80:BD83)</f>
        <v>0</v>
      </c>
      <c r="BE84" s="191">
        <f>SUM(BE80:BE83)</f>
        <v>0</v>
      </c>
    </row>
    <row r="85" spans="1:15" ht="12.75">
      <c r="A85" s="163" t="s">
        <v>74</v>
      </c>
      <c r="B85" s="164" t="s">
        <v>188</v>
      </c>
      <c r="C85" s="165" t="s">
        <v>189</v>
      </c>
      <c r="D85" s="166"/>
      <c r="E85" s="167"/>
      <c r="F85" s="167"/>
      <c r="G85" s="168"/>
      <c r="H85" s="169"/>
      <c r="I85" s="169"/>
      <c r="O85" s="170">
        <v>1</v>
      </c>
    </row>
    <row r="86" spans="1:104" ht="12.75">
      <c r="A86" s="171">
        <v>32</v>
      </c>
      <c r="B86" s="172" t="s">
        <v>190</v>
      </c>
      <c r="C86" s="173" t="s">
        <v>191</v>
      </c>
      <c r="D86" s="174" t="s">
        <v>77</v>
      </c>
      <c r="E86" s="175">
        <v>3</v>
      </c>
      <c r="F86" s="175"/>
      <c r="G86" s="176">
        <f>E86*F86</f>
        <v>0</v>
      </c>
      <c r="O86" s="170">
        <v>2</v>
      </c>
      <c r="AA86" s="146">
        <v>12</v>
      </c>
      <c r="AB86" s="146">
        <v>0</v>
      </c>
      <c r="AC86" s="146">
        <v>24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12</v>
      </c>
      <c r="CB86" s="177">
        <v>0</v>
      </c>
      <c r="CZ86" s="146">
        <v>0</v>
      </c>
    </row>
    <row r="87" spans="1:104" ht="22.5">
      <c r="A87" s="171">
        <v>33</v>
      </c>
      <c r="B87" s="172" t="s">
        <v>192</v>
      </c>
      <c r="C87" s="173" t="s">
        <v>193</v>
      </c>
      <c r="D87" s="174" t="s">
        <v>142</v>
      </c>
      <c r="E87" s="175">
        <v>1</v>
      </c>
      <c r="F87" s="175"/>
      <c r="G87" s="176">
        <f>E87*F87</f>
        <v>0</v>
      </c>
      <c r="O87" s="170">
        <v>2</v>
      </c>
      <c r="AA87" s="146">
        <v>12</v>
      </c>
      <c r="AB87" s="146">
        <v>0</v>
      </c>
      <c r="AC87" s="146">
        <v>25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12</v>
      </c>
      <c r="CB87" s="177">
        <v>0</v>
      </c>
      <c r="CZ87" s="146">
        <v>0</v>
      </c>
    </row>
    <row r="88" spans="1:104" ht="22.5">
      <c r="A88" s="171">
        <v>34</v>
      </c>
      <c r="B88" s="172" t="s">
        <v>194</v>
      </c>
      <c r="C88" s="173" t="s">
        <v>195</v>
      </c>
      <c r="D88" s="174" t="s">
        <v>142</v>
      </c>
      <c r="E88" s="175">
        <v>1</v>
      </c>
      <c r="F88" s="175"/>
      <c r="G88" s="176">
        <f>E88*F88</f>
        <v>0</v>
      </c>
      <c r="O88" s="170">
        <v>2</v>
      </c>
      <c r="AA88" s="146">
        <v>12</v>
      </c>
      <c r="AB88" s="146">
        <v>0</v>
      </c>
      <c r="AC88" s="146">
        <v>26</v>
      </c>
      <c r="AZ88" s="146">
        <v>1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12</v>
      </c>
      <c r="CB88" s="177">
        <v>0</v>
      </c>
      <c r="CZ88" s="146">
        <v>0</v>
      </c>
    </row>
    <row r="89" spans="1:57" ht="12.75">
      <c r="A89" s="184"/>
      <c r="B89" s="185" t="s">
        <v>78</v>
      </c>
      <c r="C89" s="186" t="str">
        <f>CONCATENATE(B85," ",C85)</f>
        <v>95 Dokončovací konstrukce na pozemních stavbách</v>
      </c>
      <c r="D89" s="187"/>
      <c r="E89" s="188"/>
      <c r="F89" s="189"/>
      <c r="G89" s="190">
        <f>SUM(G85:G88)</f>
        <v>0</v>
      </c>
      <c r="O89" s="170">
        <v>4</v>
      </c>
      <c r="BA89" s="191">
        <f>SUM(BA85:BA88)</f>
        <v>0</v>
      </c>
      <c r="BB89" s="191">
        <f>SUM(BB85:BB88)</f>
        <v>0</v>
      </c>
      <c r="BC89" s="191">
        <f>SUM(BC85:BC88)</f>
        <v>0</v>
      </c>
      <c r="BD89" s="191">
        <f>SUM(BD85:BD88)</f>
        <v>0</v>
      </c>
      <c r="BE89" s="191">
        <f>SUM(BE85:BE88)</f>
        <v>0</v>
      </c>
    </row>
    <row r="90" spans="1:15" ht="12.75">
      <c r="A90" s="163" t="s">
        <v>74</v>
      </c>
      <c r="B90" s="164" t="s">
        <v>196</v>
      </c>
      <c r="C90" s="165" t="s">
        <v>197</v>
      </c>
      <c r="D90" s="166"/>
      <c r="E90" s="167"/>
      <c r="F90" s="167"/>
      <c r="G90" s="168"/>
      <c r="H90" s="169"/>
      <c r="I90" s="169"/>
      <c r="O90" s="170">
        <v>1</v>
      </c>
    </row>
    <row r="91" spans="1:104" ht="12.75">
      <c r="A91" s="171">
        <v>35</v>
      </c>
      <c r="B91" s="172" t="s">
        <v>198</v>
      </c>
      <c r="C91" s="173" t="s">
        <v>199</v>
      </c>
      <c r="D91" s="174" t="s">
        <v>84</v>
      </c>
      <c r="E91" s="175">
        <v>3.06</v>
      </c>
      <c r="F91" s="175"/>
      <c r="G91" s="176">
        <f>E91*F91</f>
        <v>0</v>
      </c>
      <c r="O91" s="170">
        <v>2</v>
      </c>
      <c r="AA91" s="146">
        <v>1</v>
      </c>
      <c r="AB91" s="146">
        <v>1</v>
      </c>
      <c r="AC91" s="146">
        <v>1</v>
      </c>
      <c r="AZ91" s="146">
        <v>1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1</v>
      </c>
      <c r="CB91" s="177">
        <v>1</v>
      </c>
      <c r="CZ91" s="146">
        <v>0</v>
      </c>
    </row>
    <row r="92" spans="1:15" ht="12.75">
      <c r="A92" s="178"/>
      <c r="B92" s="180"/>
      <c r="C92" s="225" t="s">
        <v>200</v>
      </c>
      <c r="D92" s="226"/>
      <c r="E92" s="181">
        <v>0.81</v>
      </c>
      <c r="F92" s="182"/>
      <c r="G92" s="183"/>
      <c r="M92" s="179" t="s">
        <v>200</v>
      </c>
      <c r="O92" s="170"/>
    </row>
    <row r="93" spans="1:15" ht="12.75">
      <c r="A93" s="178"/>
      <c r="B93" s="180"/>
      <c r="C93" s="225" t="s">
        <v>201</v>
      </c>
      <c r="D93" s="226"/>
      <c r="E93" s="181">
        <v>2.25</v>
      </c>
      <c r="F93" s="182"/>
      <c r="G93" s="183"/>
      <c r="M93" s="179" t="s">
        <v>201</v>
      </c>
      <c r="O93" s="170"/>
    </row>
    <row r="94" spans="1:104" ht="12.75">
      <c r="A94" s="171">
        <v>36</v>
      </c>
      <c r="B94" s="172" t="s">
        <v>202</v>
      </c>
      <c r="C94" s="173" t="s">
        <v>203</v>
      </c>
      <c r="D94" s="174" t="s">
        <v>84</v>
      </c>
      <c r="E94" s="175">
        <v>0.576</v>
      </c>
      <c r="F94" s="175"/>
      <c r="G94" s="176">
        <f>E94*F94</f>
        <v>0</v>
      </c>
      <c r="O94" s="170">
        <v>2</v>
      </c>
      <c r="AA94" s="146">
        <v>1</v>
      </c>
      <c r="AB94" s="146">
        <v>1</v>
      </c>
      <c r="AC94" s="146">
        <v>1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</v>
      </c>
      <c r="CB94" s="177">
        <v>1</v>
      </c>
      <c r="CZ94" s="146">
        <v>0.00146999999999942</v>
      </c>
    </row>
    <row r="95" spans="1:15" ht="12.75">
      <c r="A95" s="178"/>
      <c r="B95" s="180"/>
      <c r="C95" s="225" t="s">
        <v>204</v>
      </c>
      <c r="D95" s="226"/>
      <c r="E95" s="181">
        <v>0.576</v>
      </c>
      <c r="F95" s="182"/>
      <c r="G95" s="183"/>
      <c r="M95" s="179" t="s">
        <v>204</v>
      </c>
      <c r="O95" s="170"/>
    </row>
    <row r="96" spans="1:104" ht="12.75">
      <c r="A96" s="171">
        <v>37</v>
      </c>
      <c r="B96" s="172" t="s">
        <v>205</v>
      </c>
      <c r="C96" s="173" t="s">
        <v>206</v>
      </c>
      <c r="D96" s="174" t="s">
        <v>97</v>
      </c>
      <c r="E96" s="175">
        <v>81.11</v>
      </c>
      <c r="F96" s="175"/>
      <c r="G96" s="176">
        <f>E96*F96</f>
        <v>0</v>
      </c>
      <c r="O96" s="170">
        <v>2</v>
      </c>
      <c r="AA96" s="146">
        <v>1</v>
      </c>
      <c r="AB96" s="146">
        <v>1</v>
      </c>
      <c r="AC96" s="146">
        <v>1</v>
      </c>
      <c r="AZ96" s="146">
        <v>1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7">
        <v>1</v>
      </c>
      <c r="CB96" s="177">
        <v>1</v>
      </c>
      <c r="CZ96" s="146">
        <v>0</v>
      </c>
    </row>
    <row r="97" spans="1:15" ht="12.75">
      <c r="A97" s="178"/>
      <c r="B97" s="180"/>
      <c r="C97" s="225" t="s">
        <v>207</v>
      </c>
      <c r="D97" s="226"/>
      <c r="E97" s="181">
        <v>64.01</v>
      </c>
      <c r="F97" s="182"/>
      <c r="G97" s="183"/>
      <c r="M97" s="179" t="s">
        <v>207</v>
      </c>
      <c r="O97" s="170"/>
    </row>
    <row r="98" spans="1:15" ht="12.75">
      <c r="A98" s="178"/>
      <c r="B98" s="180"/>
      <c r="C98" s="225" t="s">
        <v>208</v>
      </c>
      <c r="D98" s="226"/>
      <c r="E98" s="181">
        <v>17.1</v>
      </c>
      <c r="F98" s="182"/>
      <c r="G98" s="183"/>
      <c r="M98" s="179" t="s">
        <v>208</v>
      </c>
      <c r="O98" s="170"/>
    </row>
    <row r="99" spans="1:104" ht="12.75">
      <c r="A99" s="171">
        <v>38</v>
      </c>
      <c r="B99" s="172" t="s">
        <v>209</v>
      </c>
      <c r="C99" s="173" t="s">
        <v>210</v>
      </c>
      <c r="D99" s="174" t="s">
        <v>97</v>
      </c>
      <c r="E99" s="175">
        <v>9.2</v>
      </c>
      <c r="F99" s="175"/>
      <c r="G99" s="176">
        <f>E99*F99</f>
        <v>0</v>
      </c>
      <c r="O99" s="170">
        <v>2</v>
      </c>
      <c r="AA99" s="146">
        <v>1</v>
      </c>
      <c r="AB99" s="146">
        <v>1</v>
      </c>
      <c r="AC99" s="146">
        <v>1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1</v>
      </c>
      <c r="CB99" s="177">
        <v>1</v>
      </c>
      <c r="CZ99" s="146">
        <v>0</v>
      </c>
    </row>
    <row r="100" spans="1:15" ht="12.75">
      <c r="A100" s="178"/>
      <c r="B100" s="180"/>
      <c r="C100" s="225" t="s">
        <v>211</v>
      </c>
      <c r="D100" s="226"/>
      <c r="E100" s="181">
        <v>9.2</v>
      </c>
      <c r="F100" s="182"/>
      <c r="G100" s="183"/>
      <c r="M100" s="179" t="s">
        <v>211</v>
      </c>
      <c r="O100" s="170"/>
    </row>
    <row r="101" spans="1:104" ht="12.75">
      <c r="A101" s="171">
        <v>39</v>
      </c>
      <c r="B101" s="172" t="s">
        <v>212</v>
      </c>
      <c r="C101" s="173" t="s">
        <v>213</v>
      </c>
      <c r="D101" s="174" t="s">
        <v>84</v>
      </c>
      <c r="E101" s="175">
        <v>1.0035</v>
      </c>
      <c r="F101" s="175"/>
      <c r="G101" s="176">
        <f>E101*F101</f>
        <v>0</v>
      </c>
      <c r="O101" s="170">
        <v>2</v>
      </c>
      <c r="AA101" s="146">
        <v>12</v>
      </c>
      <c r="AB101" s="146">
        <v>0</v>
      </c>
      <c r="AC101" s="146">
        <v>27</v>
      </c>
      <c r="AZ101" s="146">
        <v>1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12</v>
      </c>
      <c r="CB101" s="177">
        <v>0</v>
      </c>
      <c r="CZ101" s="146">
        <v>0.00666</v>
      </c>
    </row>
    <row r="102" spans="1:15" ht="12.75">
      <c r="A102" s="178"/>
      <c r="B102" s="180"/>
      <c r="C102" s="225" t="s">
        <v>214</v>
      </c>
      <c r="D102" s="226"/>
      <c r="E102" s="181">
        <v>1.0035</v>
      </c>
      <c r="F102" s="182"/>
      <c r="G102" s="183"/>
      <c r="M102" s="179" t="s">
        <v>214</v>
      </c>
      <c r="O102" s="170"/>
    </row>
    <row r="103" spans="1:57" ht="12.75">
      <c r="A103" s="184"/>
      <c r="B103" s="185" t="s">
        <v>78</v>
      </c>
      <c r="C103" s="186" t="str">
        <f>CONCATENATE(B90," ",C90)</f>
        <v>96 Bourání konstrukcí</v>
      </c>
      <c r="D103" s="187"/>
      <c r="E103" s="188"/>
      <c r="F103" s="189"/>
      <c r="G103" s="190">
        <f>SUM(G90:G102)</f>
        <v>0</v>
      </c>
      <c r="O103" s="170">
        <v>4</v>
      </c>
      <c r="BA103" s="191">
        <f>SUM(BA90:BA102)</f>
        <v>0</v>
      </c>
      <c r="BB103" s="191">
        <f>SUM(BB90:BB102)</f>
        <v>0</v>
      </c>
      <c r="BC103" s="191">
        <f>SUM(BC90:BC102)</f>
        <v>0</v>
      </c>
      <c r="BD103" s="191">
        <f>SUM(BD90:BD102)</f>
        <v>0</v>
      </c>
      <c r="BE103" s="191">
        <f>SUM(BE90:BE102)</f>
        <v>0</v>
      </c>
    </row>
    <row r="104" spans="1:15" ht="12.75">
      <c r="A104" s="163" t="s">
        <v>74</v>
      </c>
      <c r="B104" s="164" t="s">
        <v>215</v>
      </c>
      <c r="C104" s="165" t="s">
        <v>216</v>
      </c>
      <c r="D104" s="166"/>
      <c r="E104" s="167"/>
      <c r="F104" s="167"/>
      <c r="G104" s="168"/>
      <c r="H104" s="169"/>
      <c r="I104" s="169"/>
      <c r="O104" s="170">
        <v>1</v>
      </c>
    </row>
    <row r="105" spans="1:104" ht="12.75">
      <c r="A105" s="171">
        <v>40</v>
      </c>
      <c r="B105" s="172" t="s">
        <v>217</v>
      </c>
      <c r="C105" s="173" t="s">
        <v>218</v>
      </c>
      <c r="D105" s="174" t="s">
        <v>219</v>
      </c>
      <c r="E105" s="175">
        <v>22.7496336900054</v>
      </c>
      <c r="F105" s="175"/>
      <c r="G105" s="176">
        <f>E105*F105</f>
        <v>0</v>
      </c>
      <c r="O105" s="170">
        <v>2</v>
      </c>
      <c r="AA105" s="146">
        <v>7</v>
      </c>
      <c r="AB105" s="146">
        <v>1</v>
      </c>
      <c r="AC105" s="146">
        <v>2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7</v>
      </c>
      <c r="CB105" s="177">
        <v>1</v>
      </c>
      <c r="CZ105" s="146">
        <v>0</v>
      </c>
    </row>
    <row r="106" spans="1:57" ht="12.75">
      <c r="A106" s="184"/>
      <c r="B106" s="185" t="s">
        <v>78</v>
      </c>
      <c r="C106" s="186" t="str">
        <f>CONCATENATE(B104," ",C104)</f>
        <v>99 Staveništní přesun hmot</v>
      </c>
      <c r="D106" s="187"/>
      <c r="E106" s="188"/>
      <c r="F106" s="189"/>
      <c r="G106" s="190">
        <f>SUM(G104:G105)</f>
        <v>0</v>
      </c>
      <c r="O106" s="170">
        <v>4</v>
      </c>
      <c r="BA106" s="191">
        <f>SUM(BA104:BA105)</f>
        <v>0</v>
      </c>
      <c r="BB106" s="191">
        <f>SUM(BB104:BB105)</f>
        <v>0</v>
      </c>
      <c r="BC106" s="191">
        <f>SUM(BC104:BC105)</f>
        <v>0</v>
      </c>
      <c r="BD106" s="191">
        <f>SUM(BD104:BD105)</f>
        <v>0</v>
      </c>
      <c r="BE106" s="191">
        <f>SUM(BE104:BE105)</f>
        <v>0</v>
      </c>
    </row>
    <row r="107" spans="1:15" ht="12.75">
      <c r="A107" s="163" t="s">
        <v>74</v>
      </c>
      <c r="B107" s="164" t="s">
        <v>220</v>
      </c>
      <c r="C107" s="165" t="s">
        <v>221</v>
      </c>
      <c r="D107" s="166"/>
      <c r="E107" s="167"/>
      <c r="F107" s="167"/>
      <c r="G107" s="168"/>
      <c r="H107" s="169"/>
      <c r="I107" s="169"/>
      <c r="O107" s="170">
        <v>1</v>
      </c>
    </row>
    <row r="108" spans="1:104" ht="22.5">
      <c r="A108" s="171">
        <v>41</v>
      </c>
      <c r="B108" s="172" t="s">
        <v>222</v>
      </c>
      <c r="C108" s="173" t="s">
        <v>223</v>
      </c>
      <c r="D108" s="174" t="s">
        <v>88</v>
      </c>
      <c r="E108" s="175">
        <v>12.72</v>
      </c>
      <c r="F108" s="175"/>
      <c r="G108" s="176">
        <f>E108*F108</f>
        <v>0</v>
      </c>
      <c r="O108" s="170">
        <v>2</v>
      </c>
      <c r="AA108" s="146">
        <v>12</v>
      </c>
      <c r="AB108" s="146">
        <v>0</v>
      </c>
      <c r="AC108" s="146">
        <v>32</v>
      </c>
      <c r="AZ108" s="146">
        <v>2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7">
        <v>12</v>
      </c>
      <c r="CB108" s="177">
        <v>0</v>
      </c>
      <c r="CZ108" s="146">
        <v>0</v>
      </c>
    </row>
    <row r="109" spans="1:104" ht="22.5">
      <c r="A109" s="171">
        <v>42</v>
      </c>
      <c r="B109" s="172" t="s">
        <v>224</v>
      </c>
      <c r="C109" s="173" t="s">
        <v>225</v>
      </c>
      <c r="D109" s="174" t="s">
        <v>88</v>
      </c>
      <c r="E109" s="175">
        <v>36.08</v>
      </c>
      <c r="F109" s="175"/>
      <c r="G109" s="176">
        <f>E109*F109</f>
        <v>0</v>
      </c>
      <c r="O109" s="170">
        <v>2</v>
      </c>
      <c r="AA109" s="146">
        <v>12</v>
      </c>
      <c r="AB109" s="146">
        <v>0</v>
      </c>
      <c r="AC109" s="146">
        <v>33</v>
      </c>
      <c r="AZ109" s="146">
        <v>2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12</v>
      </c>
      <c r="CB109" s="177">
        <v>0</v>
      </c>
      <c r="CZ109" s="146">
        <v>0.0042</v>
      </c>
    </row>
    <row r="110" spans="1:104" ht="22.5">
      <c r="A110" s="171">
        <v>43</v>
      </c>
      <c r="B110" s="172" t="s">
        <v>226</v>
      </c>
      <c r="C110" s="173" t="s">
        <v>227</v>
      </c>
      <c r="D110" s="174" t="s">
        <v>88</v>
      </c>
      <c r="E110" s="175">
        <v>47.6</v>
      </c>
      <c r="F110" s="175"/>
      <c r="G110" s="176">
        <f>E110*F110</f>
        <v>0</v>
      </c>
      <c r="O110" s="170">
        <v>2</v>
      </c>
      <c r="AA110" s="146">
        <v>12</v>
      </c>
      <c r="AB110" s="146">
        <v>0</v>
      </c>
      <c r="AC110" s="146">
        <v>34</v>
      </c>
      <c r="AZ110" s="146">
        <v>2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7">
        <v>12</v>
      </c>
      <c r="CB110" s="177">
        <v>0</v>
      </c>
      <c r="CZ110" s="146">
        <v>0</v>
      </c>
    </row>
    <row r="111" spans="1:104" ht="22.5">
      <c r="A111" s="171">
        <v>44</v>
      </c>
      <c r="B111" s="172" t="s">
        <v>228</v>
      </c>
      <c r="C111" s="173" t="s">
        <v>229</v>
      </c>
      <c r="D111" s="174" t="s">
        <v>88</v>
      </c>
      <c r="E111" s="175">
        <v>47.6</v>
      </c>
      <c r="F111" s="175"/>
      <c r="G111" s="176">
        <f>E111*F111</f>
        <v>0</v>
      </c>
      <c r="O111" s="170">
        <v>2</v>
      </c>
      <c r="AA111" s="146">
        <v>12</v>
      </c>
      <c r="AB111" s="146">
        <v>0</v>
      </c>
      <c r="AC111" s="146">
        <v>35</v>
      </c>
      <c r="AZ111" s="146">
        <v>2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7">
        <v>12</v>
      </c>
      <c r="CB111" s="177">
        <v>0</v>
      </c>
      <c r="CZ111" s="146">
        <v>0</v>
      </c>
    </row>
    <row r="112" spans="1:104" ht="12.75">
      <c r="A112" s="171">
        <v>45</v>
      </c>
      <c r="B112" s="172" t="s">
        <v>230</v>
      </c>
      <c r="C112" s="173" t="s">
        <v>231</v>
      </c>
      <c r="D112" s="174" t="s">
        <v>62</v>
      </c>
      <c r="E112" s="175">
        <v>293.878608</v>
      </c>
      <c r="F112" s="175"/>
      <c r="G112" s="176">
        <f>E112*F112</f>
        <v>0</v>
      </c>
      <c r="O112" s="170">
        <v>2</v>
      </c>
      <c r="AA112" s="146">
        <v>7</v>
      </c>
      <c r="AB112" s="146">
        <v>1002</v>
      </c>
      <c r="AC112" s="146">
        <v>5</v>
      </c>
      <c r="AZ112" s="146">
        <v>2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7</v>
      </c>
      <c r="CB112" s="177">
        <v>1002</v>
      </c>
      <c r="CZ112" s="146">
        <v>0</v>
      </c>
    </row>
    <row r="113" spans="1:57" ht="12.75">
      <c r="A113" s="184"/>
      <c r="B113" s="185" t="s">
        <v>78</v>
      </c>
      <c r="C113" s="186" t="str">
        <f>CONCATENATE(B107," ",C107)</f>
        <v>711 Izolace proti vodě</v>
      </c>
      <c r="D113" s="187"/>
      <c r="E113" s="188"/>
      <c r="F113" s="189"/>
      <c r="G113" s="190">
        <f>SUM(G107:G112)</f>
        <v>0</v>
      </c>
      <c r="O113" s="170">
        <v>4</v>
      </c>
      <c r="BA113" s="191">
        <f>SUM(BA107:BA112)</f>
        <v>0</v>
      </c>
      <c r="BB113" s="191">
        <f>SUM(BB107:BB112)</f>
        <v>0</v>
      </c>
      <c r="BC113" s="191">
        <f>SUM(BC107:BC112)</f>
        <v>0</v>
      </c>
      <c r="BD113" s="191">
        <f>SUM(BD107:BD112)</f>
        <v>0</v>
      </c>
      <c r="BE113" s="191">
        <f>SUM(BE107:BE112)</f>
        <v>0</v>
      </c>
    </row>
    <row r="114" spans="1:15" ht="12.75">
      <c r="A114" s="163" t="s">
        <v>74</v>
      </c>
      <c r="B114" s="164" t="s">
        <v>232</v>
      </c>
      <c r="C114" s="165" t="s">
        <v>233</v>
      </c>
      <c r="D114" s="166"/>
      <c r="E114" s="167"/>
      <c r="F114" s="167"/>
      <c r="G114" s="168"/>
      <c r="H114" s="169"/>
      <c r="I114" s="169"/>
      <c r="O114" s="170">
        <v>1</v>
      </c>
    </row>
    <row r="115" spans="1:104" ht="12.75">
      <c r="A115" s="171">
        <v>46</v>
      </c>
      <c r="B115" s="172" t="s">
        <v>234</v>
      </c>
      <c r="C115" s="173" t="s">
        <v>235</v>
      </c>
      <c r="D115" s="174" t="s">
        <v>88</v>
      </c>
      <c r="E115" s="175">
        <v>289.7031</v>
      </c>
      <c r="F115" s="175"/>
      <c r="G115" s="176">
        <f>E115*F115</f>
        <v>0</v>
      </c>
      <c r="O115" s="170">
        <v>2</v>
      </c>
      <c r="AA115" s="146">
        <v>1</v>
      </c>
      <c r="AB115" s="146">
        <v>7</v>
      </c>
      <c r="AC115" s="146">
        <v>7</v>
      </c>
      <c r="AZ115" s="146">
        <v>2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</v>
      </c>
      <c r="CB115" s="177">
        <v>7</v>
      </c>
      <c r="CZ115" s="146">
        <v>0</v>
      </c>
    </row>
    <row r="116" spans="1:15" ht="12.75">
      <c r="A116" s="178"/>
      <c r="B116" s="180"/>
      <c r="C116" s="225" t="s">
        <v>236</v>
      </c>
      <c r="D116" s="226"/>
      <c r="E116" s="181">
        <v>289.7031</v>
      </c>
      <c r="F116" s="182"/>
      <c r="G116" s="183"/>
      <c r="M116" s="179" t="s">
        <v>236</v>
      </c>
      <c r="O116" s="170"/>
    </row>
    <row r="117" spans="1:104" ht="12.75">
      <c r="A117" s="171">
        <v>47</v>
      </c>
      <c r="B117" s="172" t="s">
        <v>237</v>
      </c>
      <c r="C117" s="173" t="s">
        <v>238</v>
      </c>
      <c r="D117" s="174" t="s">
        <v>62</v>
      </c>
      <c r="E117" s="175">
        <v>30.79543953</v>
      </c>
      <c r="F117" s="175"/>
      <c r="G117" s="176">
        <f>E117*F117</f>
        <v>0</v>
      </c>
      <c r="O117" s="170">
        <v>2</v>
      </c>
      <c r="AA117" s="146">
        <v>7</v>
      </c>
      <c r="AB117" s="146">
        <v>1002</v>
      </c>
      <c r="AC117" s="146">
        <v>5</v>
      </c>
      <c r="AZ117" s="146">
        <v>2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7</v>
      </c>
      <c r="CB117" s="177">
        <v>1002</v>
      </c>
      <c r="CZ117" s="146">
        <v>0</v>
      </c>
    </row>
    <row r="118" spans="1:57" ht="12.75">
      <c r="A118" s="184"/>
      <c r="B118" s="185" t="s">
        <v>78</v>
      </c>
      <c r="C118" s="186" t="str">
        <f>CONCATENATE(B114," ",C114)</f>
        <v>712 Živičné krytiny</v>
      </c>
      <c r="D118" s="187"/>
      <c r="E118" s="188"/>
      <c r="F118" s="189"/>
      <c r="G118" s="190">
        <f>SUM(G114:G117)</f>
        <v>0</v>
      </c>
      <c r="O118" s="170">
        <v>4</v>
      </c>
      <c r="BA118" s="191">
        <f>SUM(BA114:BA117)</f>
        <v>0</v>
      </c>
      <c r="BB118" s="191">
        <f>SUM(BB114:BB117)</f>
        <v>0</v>
      </c>
      <c r="BC118" s="191">
        <f>SUM(BC114:BC117)</f>
        <v>0</v>
      </c>
      <c r="BD118" s="191">
        <f>SUM(BD114:BD117)</f>
        <v>0</v>
      </c>
      <c r="BE118" s="191">
        <f>SUM(BE114:BE117)</f>
        <v>0</v>
      </c>
    </row>
    <row r="119" spans="1:15" ht="12.75">
      <c r="A119" s="163" t="s">
        <v>74</v>
      </c>
      <c r="B119" s="164" t="s">
        <v>239</v>
      </c>
      <c r="C119" s="165" t="s">
        <v>240</v>
      </c>
      <c r="D119" s="166"/>
      <c r="E119" s="167"/>
      <c r="F119" s="167"/>
      <c r="G119" s="168"/>
      <c r="H119" s="169"/>
      <c r="I119" s="169"/>
      <c r="O119" s="170">
        <v>1</v>
      </c>
    </row>
    <row r="120" spans="1:104" ht="12.75">
      <c r="A120" s="171">
        <v>48</v>
      </c>
      <c r="B120" s="172" t="s">
        <v>241</v>
      </c>
      <c r="C120" s="173" t="s">
        <v>242</v>
      </c>
      <c r="D120" s="174" t="s">
        <v>88</v>
      </c>
      <c r="E120" s="175">
        <v>5.2326</v>
      </c>
      <c r="F120" s="175"/>
      <c r="G120" s="176">
        <f>E120*F120</f>
        <v>0</v>
      </c>
      <c r="O120" s="170">
        <v>2</v>
      </c>
      <c r="AA120" s="146">
        <v>1</v>
      </c>
      <c r="AB120" s="146">
        <v>0</v>
      </c>
      <c r="AC120" s="146">
        <v>0</v>
      </c>
      <c r="AZ120" s="146">
        <v>2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1</v>
      </c>
      <c r="CB120" s="177">
        <v>0</v>
      </c>
      <c r="CZ120" s="146">
        <v>0</v>
      </c>
    </row>
    <row r="121" spans="1:15" ht="12.75">
      <c r="A121" s="178"/>
      <c r="B121" s="180"/>
      <c r="C121" s="225" t="s">
        <v>243</v>
      </c>
      <c r="D121" s="226"/>
      <c r="E121" s="181">
        <v>5.2326</v>
      </c>
      <c r="F121" s="182"/>
      <c r="G121" s="183"/>
      <c r="M121" s="179" t="s">
        <v>243</v>
      </c>
      <c r="O121" s="170"/>
    </row>
    <row r="122" spans="1:104" ht="12.75">
      <c r="A122" s="171">
        <v>49</v>
      </c>
      <c r="B122" s="172" t="s">
        <v>244</v>
      </c>
      <c r="C122" s="173" t="s">
        <v>245</v>
      </c>
      <c r="D122" s="174" t="s">
        <v>88</v>
      </c>
      <c r="E122" s="175">
        <v>6.2475</v>
      </c>
      <c r="F122" s="175"/>
      <c r="G122" s="176">
        <f>E122*F122</f>
        <v>0</v>
      </c>
      <c r="O122" s="170">
        <v>2</v>
      </c>
      <c r="AA122" s="146">
        <v>1</v>
      </c>
      <c r="AB122" s="146">
        <v>0</v>
      </c>
      <c r="AC122" s="146">
        <v>0</v>
      </c>
      <c r="AZ122" s="146">
        <v>2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</v>
      </c>
      <c r="CB122" s="177">
        <v>0</v>
      </c>
      <c r="CZ122" s="146">
        <v>0</v>
      </c>
    </row>
    <row r="123" spans="1:15" ht="12.75">
      <c r="A123" s="178"/>
      <c r="B123" s="180"/>
      <c r="C123" s="225" t="s">
        <v>246</v>
      </c>
      <c r="D123" s="226"/>
      <c r="E123" s="181">
        <v>6.2475</v>
      </c>
      <c r="F123" s="182"/>
      <c r="G123" s="183"/>
      <c r="M123" s="179" t="s">
        <v>246</v>
      </c>
      <c r="O123" s="170"/>
    </row>
    <row r="124" spans="1:104" ht="12.75">
      <c r="A124" s="171">
        <v>50</v>
      </c>
      <c r="B124" s="172" t="s">
        <v>247</v>
      </c>
      <c r="C124" s="173" t="s">
        <v>248</v>
      </c>
      <c r="D124" s="174" t="s">
        <v>62</v>
      </c>
      <c r="E124" s="175">
        <v>14.19416292</v>
      </c>
      <c r="F124" s="175"/>
      <c r="G124" s="176">
        <f>E124*F124</f>
        <v>0</v>
      </c>
      <c r="O124" s="170">
        <v>2</v>
      </c>
      <c r="AA124" s="146">
        <v>7</v>
      </c>
      <c r="AB124" s="146">
        <v>1002</v>
      </c>
      <c r="AC124" s="146">
        <v>5</v>
      </c>
      <c r="AZ124" s="146">
        <v>2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7</v>
      </c>
      <c r="CB124" s="177">
        <v>1002</v>
      </c>
      <c r="CZ124" s="146">
        <v>0</v>
      </c>
    </row>
    <row r="125" spans="1:57" ht="12.75">
      <c r="A125" s="184"/>
      <c r="B125" s="185" t="s">
        <v>78</v>
      </c>
      <c r="C125" s="186" t="str">
        <f>CONCATENATE(B119," ",C119)</f>
        <v>713 Izolace tepelné</v>
      </c>
      <c r="D125" s="187"/>
      <c r="E125" s="188"/>
      <c r="F125" s="189"/>
      <c r="G125" s="190">
        <f>SUM(G119:G124)</f>
        <v>0</v>
      </c>
      <c r="O125" s="170">
        <v>4</v>
      </c>
      <c r="BA125" s="191">
        <f>SUM(BA119:BA124)</f>
        <v>0</v>
      </c>
      <c r="BB125" s="191">
        <f>SUM(BB119:BB124)</f>
        <v>0</v>
      </c>
      <c r="BC125" s="191">
        <f>SUM(BC119:BC124)</f>
        <v>0</v>
      </c>
      <c r="BD125" s="191">
        <f>SUM(BD119:BD124)</f>
        <v>0</v>
      </c>
      <c r="BE125" s="191">
        <f>SUM(BE119:BE124)</f>
        <v>0</v>
      </c>
    </row>
    <row r="126" spans="1:15" ht="12.75">
      <c r="A126" s="163" t="s">
        <v>74</v>
      </c>
      <c r="B126" s="164" t="s">
        <v>249</v>
      </c>
      <c r="C126" s="165" t="s">
        <v>250</v>
      </c>
      <c r="D126" s="166"/>
      <c r="E126" s="167"/>
      <c r="F126" s="167"/>
      <c r="G126" s="168"/>
      <c r="H126" s="169"/>
      <c r="I126" s="169"/>
      <c r="O126" s="170">
        <v>1</v>
      </c>
    </row>
    <row r="127" spans="1:104" ht="22.5">
      <c r="A127" s="171">
        <v>51</v>
      </c>
      <c r="B127" s="172" t="s">
        <v>251</v>
      </c>
      <c r="C127" s="173" t="s">
        <v>252</v>
      </c>
      <c r="D127" s="174" t="s">
        <v>77</v>
      </c>
      <c r="E127" s="175">
        <v>8</v>
      </c>
      <c r="F127" s="175"/>
      <c r="G127" s="176">
        <f>E127*F127</f>
        <v>0</v>
      </c>
      <c r="O127" s="170">
        <v>2</v>
      </c>
      <c r="AA127" s="146">
        <v>12</v>
      </c>
      <c r="AB127" s="146">
        <v>0</v>
      </c>
      <c r="AC127" s="146">
        <v>41</v>
      </c>
      <c r="AZ127" s="146">
        <v>2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12</v>
      </c>
      <c r="CB127" s="177">
        <v>0</v>
      </c>
      <c r="CZ127" s="146">
        <v>0</v>
      </c>
    </row>
    <row r="128" spans="1:57" ht="12.75">
      <c r="A128" s="184"/>
      <c r="B128" s="185" t="s">
        <v>78</v>
      </c>
      <c r="C128" s="186" t="str">
        <f>CONCATENATE(B126," ",C126)</f>
        <v>720 Zdravotechnická instalace</v>
      </c>
      <c r="D128" s="187"/>
      <c r="E128" s="188"/>
      <c r="F128" s="189"/>
      <c r="G128" s="190">
        <f>SUM(G126:G127)</f>
        <v>0</v>
      </c>
      <c r="O128" s="170">
        <v>4</v>
      </c>
      <c r="BA128" s="191">
        <f>SUM(BA126:BA127)</f>
        <v>0</v>
      </c>
      <c r="BB128" s="191">
        <f>SUM(BB126:BB127)</f>
        <v>0</v>
      </c>
      <c r="BC128" s="191">
        <f>SUM(BC126:BC127)</f>
        <v>0</v>
      </c>
      <c r="BD128" s="191">
        <f>SUM(BD126:BD127)</f>
        <v>0</v>
      </c>
      <c r="BE128" s="191">
        <f>SUM(BE126:BE127)</f>
        <v>0</v>
      </c>
    </row>
    <row r="129" spans="1:15" ht="12.75">
      <c r="A129" s="163" t="s">
        <v>74</v>
      </c>
      <c r="B129" s="164" t="s">
        <v>253</v>
      </c>
      <c r="C129" s="165" t="s">
        <v>254</v>
      </c>
      <c r="D129" s="166"/>
      <c r="E129" s="167"/>
      <c r="F129" s="167"/>
      <c r="G129" s="168"/>
      <c r="H129" s="169"/>
      <c r="I129" s="169"/>
      <c r="O129" s="170">
        <v>1</v>
      </c>
    </row>
    <row r="130" spans="1:104" ht="22.5">
      <c r="A130" s="171">
        <v>52</v>
      </c>
      <c r="B130" s="172" t="s">
        <v>255</v>
      </c>
      <c r="C130" s="173" t="s">
        <v>256</v>
      </c>
      <c r="D130" s="174" t="s">
        <v>97</v>
      </c>
      <c r="E130" s="175">
        <v>63</v>
      </c>
      <c r="F130" s="175"/>
      <c r="G130" s="176">
        <f>E130*F130</f>
        <v>0</v>
      </c>
      <c r="O130" s="170">
        <v>2</v>
      </c>
      <c r="AA130" s="146">
        <v>1</v>
      </c>
      <c r="AB130" s="146">
        <v>7</v>
      </c>
      <c r="AC130" s="146">
        <v>7</v>
      </c>
      <c r="AZ130" s="146">
        <v>2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7">
        <v>1</v>
      </c>
      <c r="CB130" s="177">
        <v>7</v>
      </c>
      <c r="CZ130" s="146">
        <v>0</v>
      </c>
    </row>
    <row r="131" spans="1:104" ht="22.5">
      <c r="A131" s="171">
        <v>53</v>
      </c>
      <c r="B131" s="172" t="s">
        <v>257</v>
      </c>
      <c r="C131" s="173" t="s">
        <v>258</v>
      </c>
      <c r="D131" s="174" t="s">
        <v>97</v>
      </c>
      <c r="E131" s="175">
        <v>260.4167</v>
      </c>
      <c r="F131" s="175"/>
      <c r="G131" s="176">
        <f>E131*F131</f>
        <v>0</v>
      </c>
      <c r="O131" s="170">
        <v>2</v>
      </c>
      <c r="AA131" s="146">
        <v>1</v>
      </c>
      <c r="AB131" s="146">
        <v>7</v>
      </c>
      <c r="AC131" s="146">
        <v>7</v>
      </c>
      <c r="AZ131" s="146">
        <v>2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1</v>
      </c>
      <c r="CB131" s="177">
        <v>7</v>
      </c>
      <c r="CZ131" s="146">
        <v>0.01115</v>
      </c>
    </row>
    <row r="132" spans="1:15" ht="12.75">
      <c r="A132" s="178"/>
      <c r="B132" s="180"/>
      <c r="C132" s="225" t="s">
        <v>259</v>
      </c>
      <c r="D132" s="226"/>
      <c r="E132" s="181">
        <v>260.4167</v>
      </c>
      <c r="F132" s="182"/>
      <c r="G132" s="183"/>
      <c r="M132" s="179" t="s">
        <v>259</v>
      </c>
      <c r="O132" s="170"/>
    </row>
    <row r="133" spans="1:104" ht="22.5">
      <c r="A133" s="171">
        <v>54</v>
      </c>
      <c r="B133" s="172" t="s">
        <v>260</v>
      </c>
      <c r="C133" s="173" t="s">
        <v>261</v>
      </c>
      <c r="D133" s="174" t="s">
        <v>88</v>
      </c>
      <c r="E133" s="175">
        <v>296.8542</v>
      </c>
      <c r="F133" s="175"/>
      <c r="G133" s="176">
        <f>E133*F133</f>
        <v>0</v>
      </c>
      <c r="O133" s="170">
        <v>2</v>
      </c>
      <c r="AA133" s="146">
        <v>1</v>
      </c>
      <c r="AB133" s="146">
        <v>7</v>
      </c>
      <c r="AC133" s="146">
        <v>7</v>
      </c>
      <c r="AZ133" s="146">
        <v>2</v>
      </c>
      <c r="BA133" s="146">
        <f>IF(AZ133=1,G133,0)</f>
        <v>0</v>
      </c>
      <c r="BB133" s="146">
        <f>IF(AZ133=2,G133,0)</f>
        <v>0</v>
      </c>
      <c r="BC133" s="146">
        <f>IF(AZ133=3,G133,0)</f>
        <v>0</v>
      </c>
      <c r="BD133" s="146">
        <f>IF(AZ133=4,G133,0)</f>
        <v>0</v>
      </c>
      <c r="BE133" s="146">
        <f>IF(AZ133=5,G133,0)</f>
        <v>0</v>
      </c>
      <c r="CA133" s="177">
        <v>1</v>
      </c>
      <c r="CB133" s="177">
        <v>7</v>
      </c>
      <c r="CZ133" s="146">
        <v>0.01452</v>
      </c>
    </row>
    <row r="134" spans="1:15" ht="12.75">
      <c r="A134" s="178"/>
      <c r="B134" s="180"/>
      <c r="C134" s="232" t="s">
        <v>103</v>
      </c>
      <c r="D134" s="226"/>
      <c r="E134" s="204">
        <v>0</v>
      </c>
      <c r="F134" s="182"/>
      <c r="G134" s="183"/>
      <c r="M134" s="179" t="s">
        <v>103</v>
      </c>
      <c r="O134" s="170"/>
    </row>
    <row r="135" spans="1:15" ht="12.75">
      <c r="A135" s="178"/>
      <c r="B135" s="180"/>
      <c r="C135" s="232" t="s">
        <v>262</v>
      </c>
      <c r="D135" s="226"/>
      <c r="E135" s="204">
        <v>284.981</v>
      </c>
      <c r="F135" s="182"/>
      <c r="G135" s="183"/>
      <c r="M135" s="179" t="s">
        <v>262</v>
      </c>
      <c r="O135" s="170"/>
    </row>
    <row r="136" spans="1:15" ht="12.75">
      <c r="A136" s="178"/>
      <c r="B136" s="180"/>
      <c r="C136" s="232" t="s">
        <v>107</v>
      </c>
      <c r="D136" s="226"/>
      <c r="E136" s="204">
        <v>284.981</v>
      </c>
      <c r="F136" s="182"/>
      <c r="G136" s="183"/>
      <c r="M136" s="179" t="s">
        <v>107</v>
      </c>
      <c r="O136" s="170"/>
    </row>
    <row r="137" spans="1:15" ht="12.75">
      <c r="A137" s="178"/>
      <c r="B137" s="180"/>
      <c r="C137" s="225" t="s">
        <v>263</v>
      </c>
      <c r="D137" s="226"/>
      <c r="E137" s="181">
        <v>296.8542</v>
      </c>
      <c r="F137" s="182"/>
      <c r="G137" s="183"/>
      <c r="M137" s="179" t="s">
        <v>263</v>
      </c>
      <c r="O137" s="170"/>
    </row>
    <row r="138" spans="1:104" ht="12.75">
      <c r="A138" s="171">
        <v>55</v>
      </c>
      <c r="B138" s="172" t="s">
        <v>264</v>
      </c>
      <c r="C138" s="173" t="s">
        <v>265</v>
      </c>
      <c r="D138" s="174" t="s">
        <v>88</v>
      </c>
      <c r="E138" s="175">
        <v>289.7031</v>
      </c>
      <c r="F138" s="175"/>
      <c r="G138" s="176">
        <f>E138*F138</f>
        <v>0</v>
      </c>
      <c r="O138" s="170">
        <v>2</v>
      </c>
      <c r="AA138" s="146">
        <v>1</v>
      </c>
      <c r="AB138" s="146">
        <v>7</v>
      </c>
      <c r="AC138" s="146">
        <v>7</v>
      </c>
      <c r="AZ138" s="146">
        <v>2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7">
        <v>1</v>
      </c>
      <c r="CB138" s="177">
        <v>7</v>
      </c>
      <c r="CZ138" s="146">
        <v>0</v>
      </c>
    </row>
    <row r="139" spans="1:15" ht="12.75">
      <c r="A139" s="178"/>
      <c r="B139" s="180"/>
      <c r="C139" s="225" t="s">
        <v>266</v>
      </c>
      <c r="D139" s="226"/>
      <c r="E139" s="181">
        <v>289.7031</v>
      </c>
      <c r="F139" s="182"/>
      <c r="G139" s="183"/>
      <c r="M139" s="179" t="s">
        <v>266</v>
      </c>
      <c r="O139" s="170"/>
    </row>
    <row r="140" spans="1:104" ht="22.5">
      <c r="A140" s="171">
        <v>56</v>
      </c>
      <c r="B140" s="172" t="s">
        <v>267</v>
      </c>
      <c r="C140" s="173" t="s">
        <v>268</v>
      </c>
      <c r="D140" s="174" t="s">
        <v>88</v>
      </c>
      <c r="E140" s="175">
        <v>427.351</v>
      </c>
      <c r="F140" s="175"/>
      <c r="G140" s="176">
        <f>E140*F140</f>
        <v>0</v>
      </c>
      <c r="O140" s="170">
        <v>2</v>
      </c>
      <c r="AA140" s="146">
        <v>1</v>
      </c>
      <c r="AB140" s="146">
        <v>7</v>
      </c>
      <c r="AC140" s="146">
        <v>7</v>
      </c>
      <c r="AZ140" s="146">
        <v>2</v>
      </c>
      <c r="BA140" s="146">
        <f>IF(AZ140=1,G140,0)</f>
        <v>0</v>
      </c>
      <c r="BB140" s="146">
        <f>IF(AZ140=2,G140,0)</f>
        <v>0</v>
      </c>
      <c r="BC140" s="146">
        <f>IF(AZ140=3,G140,0)</f>
        <v>0</v>
      </c>
      <c r="BD140" s="146">
        <f>IF(AZ140=4,G140,0)</f>
        <v>0</v>
      </c>
      <c r="BE140" s="146">
        <f>IF(AZ140=5,G140,0)</f>
        <v>0</v>
      </c>
      <c r="CA140" s="177">
        <v>1</v>
      </c>
      <c r="CB140" s="177">
        <v>7</v>
      </c>
      <c r="CZ140" s="146">
        <v>0.00275</v>
      </c>
    </row>
    <row r="141" spans="1:15" ht="12.75">
      <c r="A141" s="178"/>
      <c r="B141" s="180"/>
      <c r="C141" s="232" t="s">
        <v>103</v>
      </c>
      <c r="D141" s="226"/>
      <c r="E141" s="204">
        <v>0</v>
      </c>
      <c r="F141" s="182"/>
      <c r="G141" s="183"/>
      <c r="M141" s="179" t="s">
        <v>103</v>
      </c>
      <c r="O141" s="170"/>
    </row>
    <row r="142" spans="1:15" ht="12.75">
      <c r="A142" s="178"/>
      <c r="B142" s="180"/>
      <c r="C142" s="232" t="s">
        <v>269</v>
      </c>
      <c r="D142" s="226"/>
      <c r="E142" s="204">
        <v>44.1</v>
      </c>
      <c r="F142" s="182"/>
      <c r="G142" s="183"/>
      <c r="M142" s="179" t="s">
        <v>269</v>
      </c>
      <c r="O142" s="170"/>
    </row>
    <row r="143" spans="1:15" ht="12.75">
      <c r="A143" s="178"/>
      <c r="B143" s="180"/>
      <c r="C143" s="232" t="s">
        <v>270</v>
      </c>
      <c r="D143" s="226"/>
      <c r="E143" s="204">
        <v>277.555</v>
      </c>
      <c r="F143" s="182"/>
      <c r="G143" s="183"/>
      <c r="M143" s="179" t="s">
        <v>270</v>
      </c>
      <c r="O143" s="170"/>
    </row>
    <row r="144" spans="1:15" ht="12.75">
      <c r="A144" s="178"/>
      <c r="B144" s="180"/>
      <c r="C144" s="232" t="s">
        <v>271</v>
      </c>
      <c r="D144" s="226"/>
      <c r="E144" s="204">
        <v>2.07</v>
      </c>
      <c r="F144" s="182"/>
      <c r="G144" s="183"/>
      <c r="M144" s="179" t="s">
        <v>271</v>
      </c>
      <c r="O144" s="170"/>
    </row>
    <row r="145" spans="1:15" ht="12.75">
      <c r="A145" s="178"/>
      <c r="B145" s="180"/>
      <c r="C145" s="232" t="s">
        <v>272</v>
      </c>
      <c r="D145" s="226"/>
      <c r="E145" s="204">
        <v>-1.075</v>
      </c>
      <c r="F145" s="182"/>
      <c r="G145" s="183"/>
      <c r="M145" s="179" t="s">
        <v>272</v>
      </c>
      <c r="O145" s="170"/>
    </row>
    <row r="146" spans="1:15" ht="12.75">
      <c r="A146" s="178"/>
      <c r="B146" s="180"/>
      <c r="C146" s="232" t="s">
        <v>107</v>
      </c>
      <c r="D146" s="226"/>
      <c r="E146" s="204">
        <v>322.65</v>
      </c>
      <c r="F146" s="182"/>
      <c r="G146" s="183"/>
      <c r="M146" s="179" t="s">
        <v>107</v>
      </c>
      <c r="O146" s="170"/>
    </row>
    <row r="147" spans="1:15" ht="12.75">
      <c r="A147" s="178"/>
      <c r="B147" s="180"/>
      <c r="C147" s="225" t="s">
        <v>273</v>
      </c>
      <c r="D147" s="226"/>
      <c r="E147" s="181">
        <v>427.351</v>
      </c>
      <c r="F147" s="182"/>
      <c r="G147" s="183"/>
      <c r="M147" s="179" t="s">
        <v>273</v>
      </c>
      <c r="O147" s="170"/>
    </row>
    <row r="148" spans="1:104" ht="22.5">
      <c r="A148" s="171">
        <v>57</v>
      </c>
      <c r="B148" s="172" t="s">
        <v>274</v>
      </c>
      <c r="C148" s="173" t="s">
        <v>275</v>
      </c>
      <c r="D148" s="174" t="s">
        <v>88</v>
      </c>
      <c r="E148" s="175">
        <v>427.351</v>
      </c>
      <c r="F148" s="175"/>
      <c r="G148" s="176">
        <f>E148*F148</f>
        <v>0</v>
      </c>
      <c r="O148" s="170">
        <v>2</v>
      </c>
      <c r="AA148" s="146">
        <v>1</v>
      </c>
      <c r="AB148" s="146">
        <v>7</v>
      </c>
      <c r="AC148" s="146">
        <v>7</v>
      </c>
      <c r="AZ148" s="146">
        <v>2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7">
        <v>1</v>
      </c>
      <c r="CB148" s="177">
        <v>7</v>
      </c>
      <c r="CZ148" s="146">
        <v>0.00151</v>
      </c>
    </row>
    <row r="149" spans="1:15" ht="12.75">
      <c r="A149" s="178"/>
      <c r="B149" s="180"/>
      <c r="C149" s="232" t="s">
        <v>103</v>
      </c>
      <c r="D149" s="226"/>
      <c r="E149" s="204">
        <v>0</v>
      </c>
      <c r="F149" s="182"/>
      <c r="G149" s="183"/>
      <c r="M149" s="179" t="s">
        <v>103</v>
      </c>
      <c r="O149" s="170"/>
    </row>
    <row r="150" spans="1:15" ht="12.75">
      <c r="A150" s="178"/>
      <c r="B150" s="180"/>
      <c r="C150" s="232" t="s">
        <v>269</v>
      </c>
      <c r="D150" s="226"/>
      <c r="E150" s="204">
        <v>44.1</v>
      </c>
      <c r="F150" s="182"/>
      <c r="G150" s="183"/>
      <c r="M150" s="179" t="s">
        <v>269</v>
      </c>
      <c r="O150" s="170"/>
    </row>
    <row r="151" spans="1:15" ht="12.75">
      <c r="A151" s="178"/>
      <c r="B151" s="180"/>
      <c r="C151" s="232" t="s">
        <v>270</v>
      </c>
      <c r="D151" s="226"/>
      <c r="E151" s="204">
        <v>277.555</v>
      </c>
      <c r="F151" s="182"/>
      <c r="G151" s="183"/>
      <c r="M151" s="179" t="s">
        <v>270</v>
      </c>
      <c r="O151" s="170"/>
    </row>
    <row r="152" spans="1:15" ht="12.75">
      <c r="A152" s="178"/>
      <c r="B152" s="180"/>
      <c r="C152" s="232" t="s">
        <v>271</v>
      </c>
      <c r="D152" s="226"/>
      <c r="E152" s="204">
        <v>2.07</v>
      </c>
      <c r="F152" s="182"/>
      <c r="G152" s="183"/>
      <c r="M152" s="179" t="s">
        <v>271</v>
      </c>
      <c r="O152" s="170"/>
    </row>
    <row r="153" spans="1:15" ht="12.75">
      <c r="A153" s="178"/>
      <c r="B153" s="180"/>
      <c r="C153" s="232" t="s">
        <v>272</v>
      </c>
      <c r="D153" s="226"/>
      <c r="E153" s="204">
        <v>-1.075</v>
      </c>
      <c r="F153" s="182"/>
      <c r="G153" s="183"/>
      <c r="M153" s="179" t="s">
        <v>272</v>
      </c>
      <c r="O153" s="170"/>
    </row>
    <row r="154" spans="1:15" ht="12.75">
      <c r="A154" s="178"/>
      <c r="B154" s="180"/>
      <c r="C154" s="232" t="s">
        <v>107</v>
      </c>
      <c r="D154" s="226"/>
      <c r="E154" s="204">
        <v>322.65</v>
      </c>
      <c r="F154" s="182"/>
      <c r="G154" s="183"/>
      <c r="M154" s="179" t="s">
        <v>107</v>
      </c>
      <c r="O154" s="170"/>
    </row>
    <row r="155" spans="1:15" ht="12.75">
      <c r="A155" s="178"/>
      <c r="B155" s="180"/>
      <c r="C155" s="225" t="s">
        <v>273</v>
      </c>
      <c r="D155" s="226"/>
      <c r="E155" s="181">
        <v>427.351</v>
      </c>
      <c r="F155" s="182"/>
      <c r="G155" s="183"/>
      <c r="M155" s="179" t="s">
        <v>273</v>
      </c>
      <c r="O155" s="170"/>
    </row>
    <row r="156" spans="1:104" ht="12.75">
      <c r="A156" s="171">
        <v>58</v>
      </c>
      <c r="B156" s="172" t="s">
        <v>276</v>
      </c>
      <c r="C156" s="173" t="s">
        <v>277</v>
      </c>
      <c r="D156" s="174" t="s">
        <v>88</v>
      </c>
      <c r="E156" s="175">
        <v>714.9746</v>
      </c>
      <c r="F156" s="175"/>
      <c r="G156" s="176">
        <f>E156*F156</f>
        <v>0</v>
      </c>
      <c r="O156" s="170">
        <v>2</v>
      </c>
      <c r="AA156" s="146">
        <v>1</v>
      </c>
      <c r="AB156" s="146">
        <v>7</v>
      </c>
      <c r="AC156" s="146">
        <v>7</v>
      </c>
      <c r="AZ156" s="146">
        <v>2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1</v>
      </c>
      <c r="CB156" s="177">
        <v>7</v>
      </c>
      <c r="CZ156" s="146">
        <v>0</v>
      </c>
    </row>
    <row r="157" spans="1:15" ht="12.75">
      <c r="A157" s="178"/>
      <c r="B157" s="180"/>
      <c r="C157" s="232" t="s">
        <v>103</v>
      </c>
      <c r="D157" s="226"/>
      <c r="E157" s="204">
        <v>0</v>
      </c>
      <c r="F157" s="182"/>
      <c r="G157" s="183"/>
      <c r="M157" s="179" t="s">
        <v>103</v>
      </c>
      <c r="O157" s="170"/>
    </row>
    <row r="158" spans="1:15" ht="12.75">
      <c r="A158" s="178"/>
      <c r="B158" s="180"/>
      <c r="C158" s="232" t="s">
        <v>278</v>
      </c>
      <c r="D158" s="226"/>
      <c r="E158" s="204">
        <v>44.73</v>
      </c>
      <c r="F158" s="182"/>
      <c r="G158" s="183"/>
      <c r="M158" s="179" t="s">
        <v>278</v>
      </c>
      <c r="O158" s="170"/>
    </row>
    <row r="159" spans="1:15" ht="12.75">
      <c r="A159" s="178"/>
      <c r="B159" s="180"/>
      <c r="C159" s="232" t="s">
        <v>279</v>
      </c>
      <c r="D159" s="226"/>
      <c r="E159" s="204">
        <v>276.125</v>
      </c>
      <c r="F159" s="182"/>
      <c r="G159" s="183"/>
      <c r="M159" s="179" t="s">
        <v>279</v>
      </c>
      <c r="O159" s="170"/>
    </row>
    <row r="160" spans="1:15" ht="12.75">
      <c r="A160" s="178"/>
      <c r="B160" s="180"/>
      <c r="C160" s="232" t="s">
        <v>271</v>
      </c>
      <c r="D160" s="226"/>
      <c r="E160" s="204">
        <v>2.07</v>
      </c>
      <c r="F160" s="182"/>
      <c r="G160" s="183"/>
      <c r="M160" s="179" t="s">
        <v>271</v>
      </c>
      <c r="O160" s="170"/>
    </row>
    <row r="161" spans="1:15" ht="12.75">
      <c r="A161" s="178"/>
      <c r="B161" s="180"/>
      <c r="C161" s="232" t="s">
        <v>280</v>
      </c>
      <c r="D161" s="226"/>
      <c r="E161" s="204">
        <v>-0.9</v>
      </c>
      <c r="F161" s="182"/>
      <c r="G161" s="183"/>
      <c r="M161" s="179" t="s">
        <v>280</v>
      </c>
      <c r="O161" s="170"/>
    </row>
    <row r="162" spans="1:15" ht="12.75">
      <c r="A162" s="178"/>
      <c r="B162" s="180"/>
      <c r="C162" s="232" t="s">
        <v>281</v>
      </c>
      <c r="D162" s="226"/>
      <c r="E162" s="204">
        <v>-0.405</v>
      </c>
      <c r="F162" s="182"/>
      <c r="G162" s="183"/>
      <c r="M162" s="179" t="s">
        <v>281</v>
      </c>
      <c r="O162" s="170"/>
    </row>
    <row r="163" spans="1:15" ht="12.75">
      <c r="A163" s="178"/>
      <c r="B163" s="180"/>
      <c r="C163" s="232" t="s">
        <v>282</v>
      </c>
      <c r="D163" s="226"/>
      <c r="E163" s="204">
        <v>-0.54</v>
      </c>
      <c r="F163" s="182"/>
      <c r="G163" s="183"/>
      <c r="M163" s="179" t="s">
        <v>282</v>
      </c>
      <c r="O163" s="170"/>
    </row>
    <row r="164" spans="1:15" ht="12.75">
      <c r="A164" s="178"/>
      <c r="B164" s="180"/>
      <c r="C164" s="232" t="s">
        <v>107</v>
      </c>
      <c r="D164" s="226"/>
      <c r="E164" s="204">
        <v>321.08</v>
      </c>
      <c r="F164" s="182"/>
      <c r="G164" s="183"/>
      <c r="M164" s="179" t="s">
        <v>107</v>
      </c>
      <c r="O164" s="170"/>
    </row>
    <row r="165" spans="1:15" ht="12.75">
      <c r="A165" s="178"/>
      <c r="B165" s="180"/>
      <c r="C165" s="225" t="s">
        <v>283</v>
      </c>
      <c r="D165" s="226"/>
      <c r="E165" s="181">
        <v>425.2715</v>
      </c>
      <c r="F165" s="182"/>
      <c r="G165" s="183"/>
      <c r="M165" s="179" t="s">
        <v>283</v>
      </c>
      <c r="O165" s="170"/>
    </row>
    <row r="166" spans="1:15" ht="12.75">
      <c r="A166" s="178"/>
      <c r="B166" s="180"/>
      <c r="C166" s="225" t="s">
        <v>102</v>
      </c>
      <c r="D166" s="226"/>
      <c r="E166" s="181">
        <v>0</v>
      </c>
      <c r="F166" s="182"/>
      <c r="G166" s="183"/>
      <c r="M166" s="179">
        <v>0</v>
      </c>
      <c r="O166" s="170"/>
    </row>
    <row r="167" spans="1:15" ht="12.75">
      <c r="A167" s="178"/>
      <c r="B167" s="180"/>
      <c r="C167" s="225" t="s">
        <v>266</v>
      </c>
      <c r="D167" s="226"/>
      <c r="E167" s="181">
        <v>289.7031</v>
      </c>
      <c r="F167" s="182"/>
      <c r="G167" s="183"/>
      <c r="M167" s="179" t="s">
        <v>266</v>
      </c>
      <c r="O167" s="170"/>
    </row>
    <row r="168" spans="1:104" ht="12.75">
      <c r="A168" s="171">
        <v>59</v>
      </c>
      <c r="B168" s="172" t="s">
        <v>284</v>
      </c>
      <c r="C168" s="173" t="s">
        <v>285</v>
      </c>
      <c r="D168" s="174" t="s">
        <v>84</v>
      </c>
      <c r="E168" s="175">
        <v>603.2721</v>
      </c>
      <c r="F168" s="175"/>
      <c r="G168" s="176">
        <f>E168*F168</f>
        <v>0</v>
      </c>
      <c r="O168" s="170">
        <v>2</v>
      </c>
      <c r="AA168" s="146">
        <v>1</v>
      </c>
      <c r="AB168" s="146">
        <v>7</v>
      </c>
      <c r="AC168" s="146">
        <v>7</v>
      </c>
      <c r="AZ168" s="146">
        <v>2</v>
      </c>
      <c r="BA168" s="146">
        <f>IF(AZ168=1,G168,0)</f>
        <v>0</v>
      </c>
      <c r="BB168" s="146">
        <f>IF(AZ168=2,G168,0)</f>
        <v>0</v>
      </c>
      <c r="BC168" s="146">
        <f>IF(AZ168=3,G168,0)</f>
        <v>0</v>
      </c>
      <c r="BD168" s="146">
        <f>IF(AZ168=4,G168,0)</f>
        <v>0</v>
      </c>
      <c r="BE168" s="146">
        <f>IF(AZ168=5,G168,0)</f>
        <v>0</v>
      </c>
      <c r="CA168" s="177">
        <v>1</v>
      </c>
      <c r="CB168" s="177">
        <v>7</v>
      </c>
      <c r="CZ168" s="146">
        <v>0.02357</v>
      </c>
    </row>
    <row r="169" spans="1:15" ht="12.75">
      <c r="A169" s="178"/>
      <c r="B169" s="180"/>
      <c r="C169" s="225" t="s">
        <v>286</v>
      </c>
      <c r="D169" s="226"/>
      <c r="E169" s="181">
        <v>5.0001</v>
      </c>
      <c r="F169" s="182"/>
      <c r="G169" s="183"/>
      <c r="M169" s="179" t="s">
        <v>286</v>
      </c>
      <c r="O169" s="170"/>
    </row>
    <row r="170" spans="1:15" ht="12.75">
      <c r="A170" s="178"/>
      <c r="B170" s="180"/>
      <c r="C170" s="225" t="s">
        <v>287</v>
      </c>
      <c r="D170" s="226"/>
      <c r="E170" s="181">
        <v>593.7</v>
      </c>
      <c r="F170" s="182"/>
      <c r="G170" s="183"/>
      <c r="M170" s="179" t="s">
        <v>287</v>
      </c>
      <c r="O170" s="170"/>
    </row>
    <row r="171" spans="1:15" ht="12.75">
      <c r="A171" s="178"/>
      <c r="B171" s="180"/>
      <c r="C171" s="225" t="s">
        <v>288</v>
      </c>
      <c r="D171" s="226"/>
      <c r="E171" s="181">
        <v>2.25</v>
      </c>
      <c r="F171" s="182"/>
      <c r="G171" s="183"/>
      <c r="M171" s="179" t="s">
        <v>288</v>
      </c>
      <c r="O171" s="170"/>
    </row>
    <row r="172" spans="1:15" ht="12.75">
      <c r="A172" s="178"/>
      <c r="B172" s="180"/>
      <c r="C172" s="225" t="s">
        <v>289</v>
      </c>
      <c r="D172" s="226"/>
      <c r="E172" s="181">
        <v>2.322</v>
      </c>
      <c r="F172" s="182"/>
      <c r="G172" s="183"/>
      <c r="M172" s="179" t="s">
        <v>289</v>
      </c>
      <c r="O172" s="170"/>
    </row>
    <row r="173" spans="1:104" ht="22.5">
      <c r="A173" s="171">
        <v>60</v>
      </c>
      <c r="B173" s="172" t="s">
        <v>290</v>
      </c>
      <c r="C173" s="173" t="s">
        <v>291</v>
      </c>
      <c r="D173" s="174" t="s">
        <v>88</v>
      </c>
      <c r="E173" s="175">
        <v>29.5</v>
      </c>
      <c r="F173" s="175"/>
      <c r="G173" s="176">
        <f>E173*F173</f>
        <v>0</v>
      </c>
      <c r="O173" s="170">
        <v>2</v>
      </c>
      <c r="AA173" s="146">
        <v>1</v>
      </c>
      <c r="AB173" s="146">
        <v>7</v>
      </c>
      <c r="AC173" s="146">
        <v>7</v>
      </c>
      <c r="AZ173" s="146">
        <v>2</v>
      </c>
      <c r="BA173" s="146">
        <f>IF(AZ173=1,G173,0)</f>
        <v>0</v>
      </c>
      <c r="BB173" s="146">
        <f>IF(AZ173=2,G173,0)</f>
        <v>0</v>
      </c>
      <c r="BC173" s="146">
        <f>IF(AZ173=3,G173,0)</f>
        <v>0</v>
      </c>
      <c r="BD173" s="146">
        <f>IF(AZ173=4,G173,0)</f>
        <v>0</v>
      </c>
      <c r="BE173" s="146">
        <f>IF(AZ173=5,G173,0)</f>
        <v>0</v>
      </c>
      <c r="CA173" s="177">
        <v>1</v>
      </c>
      <c r="CB173" s="177">
        <v>7</v>
      </c>
      <c r="CZ173" s="146">
        <v>0.01442</v>
      </c>
    </row>
    <row r="174" spans="1:15" ht="12.75">
      <c r="A174" s="178"/>
      <c r="B174" s="180"/>
      <c r="C174" s="225" t="s">
        <v>292</v>
      </c>
      <c r="D174" s="226"/>
      <c r="E174" s="181">
        <v>0</v>
      </c>
      <c r="F174" s="182"/>
      <c r="G174" s="183"/>
      <c r="M174" s="179" t="s">
        <v>292</v>
      </c>
      <c r="O174" s="170"/>
    </row>
    <row r="175" spans="1:15" ht="12.75">
      <c r="A175" s="178"/>
      <c r="B175" s="180"/>
      <c r="C175" s="225" t="s">
        <v>293</v>
      </c>
      <c r="D175" s="226"/>
      <c r="E175" s="181">
        <v>29.5</v>
      </c>
      <c r="F175" s="182"/>
      <c r="G175" s="183"/>
      <c r="M175" s="179" t="s">
        <v>293</v>
      </c>
      <c r="O175" s="170"/>
    </row>
    <row r="176" spans="1:104" ht="12.75">
      <c r="A176" s="171">
        <v>61</v>
      </c>
      <c r="B176" s="172" t="s">
        <v>294</v>
      </c>
      <c r="C176" s="173" t="s">
        <v>295</v>
      </c>
      <c r="D176" s="174" t="s">
        <v>88</v>
      </c>
      <c r="E176" s="175">
        <v>29.5</v>
      </c>
      <c r="F176" s="175"/>
      <c r="G176" s="176">
        <f>E176*F176</f>
        <v>0</v>
      </c>
      <c r="O176" s="170">
        <v>2</v>
      </c>
      <c r="AA176" s="146">
        <v>1</v>
      </c>
      <c r="AB176" s="146">
        <v>7</v>
      </c>
      <c r="AC176" s="146">
        <v>7</v>
      </c>
      <c r="AZ176" s="146">
        <v>2</v>
      </c>
      <c r="BA176" s="146">
        <f>IF(AZ176=1,G176,0)</f>
        <v>0</v>
      </c>
      <c r="BB176" s="146">
        <f>IF(AZ176=2,G176,0)</f>
        <v>0</v>
      </c>
      <c r="BC176" s="146">
        <f>IF(AZ176=3,G176,0)</f>
        <v>0</v>
      </c>
      <c r="BD176" s="146">
        <f>IF(AZ176=4,G176,0)</f>
        <v>0</v>
      </c>
      <c r="BE176" s="146">
        <f>IF(AZ176=5,G176,0)</f>
        <v>0</v>
      </c>
      <c r="CA176" s="177">
        <v>1</v>
      </c>
      <c r="CB176" s="177">
        <v>7</v>
      </c>
      <c r="CZ176" s="146">
        <v>0.00016</v>
      </c>
    </row>
    <row r="177" spans="1:15" ht="12.75">
      <c r="A177" s="178"/>
      <c r="B177" s="180"/>
      <c r="C177" s="225" t="s">
        <v>296</v>
      </c>
      <c r="D177" s="226"/>
      <c r="E177" s="181">
        <v>29.5</v>
      </c>
      <c r="F177" s="182"/>
      <c r="G177" s="183"/>
      <c r="M177" s="179" t="s">
        <v>296</v>
      </c>
      <c r="O177" s="170"/>
    </row>
    <row r="178" spans="1:104" ht="12.75">
      <c r="A178" s="171">
        <v>62</v>
      </c>
      <c r="B178" s="172" t="s">
        <v>297</v>
      </c>
      <c r="C178" s="173" t="s">
        <v>298</v>
      </c>
      <c r="D178" s="174" t="s">
        <v>84</v>
      </c>
      <c r="E178" s="175">
        <v>7.08</v>
      </c>
      <c r="F178" s="175"/>
      <c r="G178" s="176">
        <f>E178*F178</f>
        <v>0</v>
      </c>
      <c r="O178" s="170">
        <v>2</v>
      </c>
      <c r="AA178" s="146">
        <v>1</v>
      </c>
      <c r="AB178" s="146">
        <v>7</v>
      </c>
      <c r="AC178" s="146">
        <v>7</v>
      </c>
      <c r="AZ178" s="146">
        <v>2</v>
      </c>
      <c r="BA178" s="146">
        <f>IF(AZ178=1,G178,0)</f>
        <v>0</v>
      </c>
      <c r="BB178" s="146">
        <f>IF(AZ178=2,G178,0)</f>
        <v>0</v>
      </c>
      <c r="BC178" s="146">
        <f>IF(AZ178=3,G178,0)</f>
        <v>0</v>
      </c>
      <c r="BD178" s="146">
        <f>IF(AZ178=4,G178,0)</f>
        <v>0</v>
      </c>
      <c r="BE178" s="146">
        <f>IF(AZ178=5,G178,0)</f>
        <v>0</v>
      </c>
      <c r="CA178" s="177">
        <v>1</v>
      </c>
      <c r="CB178" s="177">
        <v>7</v>
      </c>
      <c r="CZ178" s="146">
        <v>0.00311</v>
      </c>
    </row>
    <row r="179" spans="1:15" ht="12.75">
      <c r="A179" s="178"/>
      <c r="B179" s="180"/>
      <c r="C179" s="225" t="s">
        <v>299</v>
      </c>
      <c r="D179" s="226"/>
      <c r="E179" s="181">
        <v>7.08</v>
      </c>
      <c r="F179" s="182"/>
      <c r="G179" s="183"/>
      <c r="M179" s="179" t="s">
        <v>299</v>
      </c>
      <c r="O179" s="170"/>
    </row>
    <row r="180" spans="1:104" ht="22.5">
      <c r="A180" s="171">
        <v>63</v>
      </c>
      <c r="B180" s="172" t="s">
        <v>300</v>
      </c>
      <c r="C180" s="173" t="s">
        <v>301</v>
      </c>
      <c r="D180" s="174" t="s">
        <v>88</v>
      </c>
      <c r="E180" s="175">
        <v>1</v>
      </c>
      <c r="F180" s="175"/>
      <c r="G180" s="176">
        <f>E180*F180</f>
        <v>0</v>
      </c>
      <c r="O180" s="170">
        <v>2</v>
      </c>
      <c r="AA180" s="146">
        <v>12</v>
      </c>
      <c r="AB180" s="146">
        <v>0</v>
      </c>
      <c r="AC180" s="146">
        <v>42</v>
      </c>
      <c r="AZ180" s="146">
        <v>2</v>
      </c>
      <c r="BA180" s="146">
        <f>IF(AZ180=1,G180,0)</f>
        <v>0</v>
      </c>
      <c r="BB180" s="146">
        <f>IF(AZ180=2,G180,0)</f>
        <v>0</v>
      </c>
      <c r="BC180" s="146">
        <f>IF(AZ180=3,G180,0)</f>
        <v>0</v>
      </c>
      <c r="BD180" s="146">
        <f>IF(AZ180=4,G180,0)</f>
        <v>0</v>
      </c>
      <c r="BE180" s="146">
        <f>IF(AZ180=5,G180,0)</f>
        <v>0</v>
      </c>
      <c r="CA180" s="177">
        <v>12</v>
      </c>
      <c r="CB180" s="177">
        <v>0</v>
      </c>
      <c r="CZ180" s="146">
        <v>0</v>
      </c>
    </row>
    <row r="181" spans="1:104" ht="22.5">
      <c r="A181" s="171">
        <v>64</v>
      </c>
      <c r="B181" s="172" t="s">
        <v>302</v>
      </c>
      <c r="C181" s="173" t="s">
        <v>303</v>
      </c>
      <c r="D181" s="174" t="s">
        <v>88</v>
      </c>
      <c r="E181" s="175">
        <v>38.1192</v>
      </c>
      <c r="F181" s="175"/>
      <c r="G181" s="176">
        <f>E181*F181</f>
        <v>0</v>
      </c>
      <c r="O181" s="170">
        <v>2</v>
      </c>
      <c r="AA181" s="146">
        <v>12</v>
      </c>
      <c r="AB181" s="146">
        <v>0</v>
      </c>
      <c r="AC181" s="146">
        <v>43</v>
      </c>
      <c r="AZ181" s="146">
        <v>2</v>
      </c>
      <c r="BA181" s="146">
        <f>IF(AZ181=1,G181,0)</f>
        <v>0</v>
      </c>
      <c r="BB181" s="146">
        <f>IF(AZ181=2,G181,0)</f>
        <v>0</v>
      </c>
      <c r="BC181" s="146">
        <f>IF(AZ181=3,G181,0)</f>
        <v>0</v>
      </c>
      <c r="BD181" s="146">
        <f>IF(AZ181=4,G181,0)</f>
        <v>0</v>
      </c>
      <c r="BE181" s="146">
        <f>IF(AZ181=5,G181,0)</f>
        <v>0</v>
      </c>
      <c r="CA181" s="177">
        <v>12</v>
      </c>
      <c r="CB181" s="177">
        <v>0</v>
      </c>
      <c r="CZ181" s="146">
        <v>0.01884</v>
      </c>
    </row>
    <row r="182" spans="1:15" ht="12.75">
      <c r="A182" s="178"/>
      <c r="B182" s="180"/>
      <c r="C182" s="225" t="s">
        <v>304</v>
      </c>
      <c r="D182" s="226"/>
      <c r="E182" s="181">
        <v>38.1192</v>
      </c>
      <c r="F182" s="182"/>
      <c r="G182" s="183"/>
      <c r="M182" s="179" t="s">
        <v>304</v>
      </c>
      <c r="O182" s="170"/>
    </row>
    <row r="183" spans="1:104" ht="12.75">
      <c r="A183" s="171">
        <v>65</v>
      </c>
      <c r="B183" s="172" t="s">
        <v>305</v>
      </c>
      <c r="C183" s="173" t="s">
        <v>306</v>
      </c>
      <c r="D183" s="174" t="s">
        <v>88</v>
      </c>
      <c r="E183" s="175">
        <v>10.773</v>
      </c>
      <c r="F183" s="175"/>
      <c r="G183" s="176">
        <f>E183*F183</f>
        <v>0</v>
      </c>
      <c r="O183" s="170">
        <v>2</v>
      </c>
      <c r="AA183" s="146">
        <v>12</v>
      </c>
      <c r="AB183" s="146">
        <v>0</v>
      </c>
      <c r="AC183" s="146">
        <v>44</v>
      </c>
      <c r="AZ183" s="146">
        <v>2</v>
      </c>
      <c r="BA183" s="146">
        <f>IF(AZ183=1,G183,0)</f>
        <v>0</v>
      </c>
      <c r="BB183" s="146">
        <f>IF(AZ183=2,G183,0)</f>
        <v>0</v>
      </c>
      <c r="BC183" s="146">
        <f>IF(AZ183=3,G183,0)</f>
        <v>0</v>
      </c>
      <c r="BD183" s="146">
        <f>IF(AZ183=4,G183,0)</f>
        <v>0</v>
      </c>
      <c r="BE183" s="146">
        <f>IF(AZ183=5,G183,0)</f>
        <v>0</v>
      </c>
      <c r="CA183" s="177">
        <v>12</v>
      </c>
      <c r="CB183" s="177">
        <v>0</v>
      </c>
      <c r="CZ183" s="146">
        <v>0.01521</v>
      </c>
    </row>
    <row r="184" spans="1:15" ht="12.75">
      <c r="A184" s="178"/>
      <c r="B184" s="180"/>
      <c r="C184" s="225" t="s">
        <v>307</v>
      </c>
      <c r="D184" s="226"/>
      <c r="E184" s="181">
        <v>10.773</v>
      </c>
      <c r="F184" s="182"/>
      <c r="G184" s="183"/>
      <c r="M184" s="179" t="s">
        <v>307</v>
      </c>
      <c r="O184" s="170"/>
    </row>
    <row r="185" spans="1:104" ht="12.75">
      <c r="A185" s="171">
        <v>66</v>
      </c>
      <c r="B185" s="172" t="s">
        <v>308</v>
      </c>
      <c r="C185" s="173" t="s">
        <v>309</v>
      </c>
      <c r="D185" s="174" t="s">
        <v>62</v>
      </c>
      <c r="E185" s="175">
        <v>8197.67971155</v>
      </c>
      <c r="F185" s="175"/>
      <c r="G185" s="176">
        <f>E185*F185</f>
        <v>0</v>
      </c>
      <c r="O185" s="170">
        <v>2</v>
      </c>
      <c r="AA185" s="146">
        <v>7</v>
      </c>
      <c r="AB185" s="146">
        <v>1002</v>
      </c>
      <c r="AC185" s="146">
        <v>5</v>
      </c>
      <c r="AZ185" s="146">
        <v>2</v>
      </c>
      <c r="BA185" s="146">
        <f>IF(AZ185=1,G185,0)</f>
        <v>0</v>
      </c>
      <c r="BB185" s="146">
        <f>IF(AZ185=2,G185,0)</f>
        <v>0</v>
      </c>
      <c r="BC185" s="146">
        <f>IF(AZ185=3,G185,0)</f>
        <v>0</v>
      </c>
      <c r="BD185" s="146">
        <f>IF(AZ185=4,G185,0)</f>
        <v>0</v>
      </c>
      <c r="BE185" s="146">
        <f>IF(AZ185=5,G185,0)</f>
        <v>0</v>
      </c>
      <c r="CA185" s="177">
        <v>7</v>
      </c>
      <c r="CB185" s="177">
        <v>1002</v>
      </c>
      <c r="CZ185" s="146">
        <v>0</v>
      </c>
    </row>
    <row r="186" spans="1:57" ht="12.75">
      <c r="A186" s="184"/>
      <c r="B186" s="185" t="s">
        <v>78</v>
      </c>
      <c r="C186" s="186" t="str">
        <f>CONCATENATE(B129," ",C129)</f>
        <v>762 Konstrukce tesařské</v>
      </c>
      <c r="D186" s="187"/>
      <c r="E186" s="188"/>
      <c r="F186" s="189"/>
      <c r="G186" s="190">
        <f>SUM(G129:G185)</f>
        <v>0</v>
      </c>
      <c r="O186" s="170">
        <v>4</v>
      </c>
      <c r="BA186" s="191">
        <f>SUM(BA129:BA185)</f>
        <v>0</v>
      </c>
      <c r="BB186" s="191">
        <f>SUM(BB129:BB185)</f>
        <v>0</v>
      </c>
      <c r="BC186" s="191">
        <f>SUM(BC129:BC185)</f>
        <v>0</v>
      </c>
      <c r="BD186" s="191">
        <f>SUM(BD129:BD185)</f>
        <v>0</v>
      </c>
      <c r="BE186" s="191">
        <f>SUM(BE129:BE185)</f>
        <v>0</v>
      </c>
    </row>
    <row r="187" spans="1:15" ht="12.75">
      <c r="A187" s="163" t="s">
        <v>74</v>
      </c>
      <c r="B187" s="164" t="s">
        <v>310</v>
      </c>
      <c r="C187" s="165" t="s">
        <v>311</v>
      </c>
      <c r="D187" s="166"/>
      <c r="E187" s="167"/>
      <c r="F187" s="167"/>
      <c r="G187" s="168"/>
      <c r="H187" s="169"/>
      <c r="I187" s="169"/>
      <c r="O187" s="170">
        <v>1</v>
      </c>
    </row>
    <row r="188" spans="1:104" ht="22.5">
      <c r="A188" s="171">
        <v>67</v>
      </c>
      <c r="B188" s="172" t="s">
        <v>312</v>
      </c>
      <c r="C188" s="173" t="s">
        <v>313</v>
      </c>
      <c r="D188" s="174" t="s">
        <v>97</v>
      </c>
      <c r="E188" s="175">
        <v>85</v>
      </c>
      <c r="F188" s="175"/>
      <c r="G188" s="176">
        <f>E188*F188</f>
        <v>0</v>
      </c>
      <c r="O188" s="170">
        <v>2</v>
      </c>
      <c r="AA188" s="146">
        <v>1</v>
      </c>
      <c r="AB188" s="146">
        <v>7</v>
      </c>
      <c r="AC188" s="146">
        <v>7</v>
      </c>
      <c r="AZ188" s="146">
        <v>2</v>
      </c>
      <c r="BA188" s="146">
        <f>IF(AZ188=1,G188,0)</f>
        <v>0</v>
      </c>
      <c r="BB188" s="146">
        <f>IF(AZ188=2,G188,0)</f>
        <v>0</v>
      </c>
      <c r="BC188" s="146">
        <f>IF(AZ188=3,G188,0)</f>
        <v>0</v>
      </c>
      <c r="BD188" s="146">
        <f>IF(AZ188=4,G188,0)</f>
        <v>0</v>
      </c>
      <c r="BE188" s="146">
        <f>IF(AZ188=5,G188,0)</f>
        <v>0</v>
      </c>
      <c r="CA188" s="177">
        <v>1</v>
      </c>
      <c r="CB188" s="177">
        <v>7</v>
      </c>
      <c r="CZ188" s="146">
        <v>0.00261000000000067</v>
      </c>
    </row>
    <row r="189" spans="1:15" ht="12.75">
      <c r="A189" s="178"/>
      <c r="B189" s="180"/>
      <c r="C189" s="225" t="s">
        <v>314</v>
      </c>
      <c r="D189" s="226"/>
      <c r="E189" s="181">
        <v>85</v>
      </c>
      <c r="F189" s="182"/>
      <c r="G189" s="183"/>
      <c r="M189" s="179" t="s">
        <v>314</v>
      </c>
      <c r="O189" s="170"/>
    </row>
    <row r="190" spans="1:104" ht="22.5">
      <c r="A190" s="171">
        <v>68</v>
      </c>
      <c r="B190" s="172" t="s">
        <v>315</v>
      </c>
      <c r="C190" s="173" t="s">
        <v>316</v>
      </c>
      <c r="D190" s="174" t="s">
        <v>317</v>
      </c>
      <c r="E190" s="175">
        <v>2</v>
      </c>
      <c r="F190" s="175"/>
      <c r="G190" s="176">
        <f>E190*F190</f>
        <v>0</v>
      </c>
      <c r="O190" s="170">
        <v>2</v>
      </c>
      <c r="AA190" s="146">
        <v>1</v>
      </c>
      <c r="AB190" s="146">
        <v>7</v>
      </c>
      <c r="AC190" s="146">
        <v>7</v>
      </c>
      <c r="AZ190" s="146">
        <v>2</v>
      </c>
      <c r="BA190" s="146">
        <f>IF(AZ190=1,G190,0)</f>
        <v>0</v>
      </c>
      <c r="BB190" s="146">
        <f>IF(AZ190=2,G190,0)</f>
        <v>0</v>
      </c>
      <c r="BC190" s="146">
        <f>IF(AZ190=3,G190,0)</f>
        <v>0</v>
      </c>
      <c r="BD190" s="146">
        <f>IF(AZ190=4,G190,0)</f>
        <v>0</v>
      </c>
      <c r="BE190" s="146">
        <f>IF(AZ190=5,G190,0)</f>
        <v>0</v>
      </c>
      <c r="CA190" s="177">
        <v>1</v>
      </c>
      <c r="CB190" s="177">
        <v>7</v>
      </c>
      <c r="CZ190" s="146">
        <v>0.00029</v>
      </c>
    </row>
    <row r="191" spans="1:104" ht="12.75">
      <c r="A191" s="171">
        <v>69</v>
      </c>
      <c r="B191" s="172" t="s">
        <v>318</v>
      </c>
      <c r="C191" s="173" t="s">
        <v>319</v>
      </c>
      <c r="D191" s="174" t="s">
        <v>88</v>
      </c>
      <c r="E191" s="175">
        <v>83.0834</v>
      </c>
      <c r="F191" s="175"/>
      <c r="G191" s="176">
        <f>E191*F191</f>
        <v>0</v>
      </c>
      <c r="O191" s="170">
        <v>2</v>
      </c>
      <c r="AA191" s="146">
        <v>1</v>
      </c>
      <c r="AB191" s="146">
        <v>7</v>
      </c>
      <c r="AC191" s="146">
        <v>7</v>
      </c>
      <c r="AZ191" s="146">
        <v>2</v>
      </c>
      <c r="BA191" s="146">
        <f>IF(AZ191=1,G191,0)</f>
        <v>0</v>
      </c>
      <c r="BB191" s="146">
        <f>IF(AZ191=2,G191,0)</f>
        <v>0</v>
      </c>
      <c r="BC191" s="146">
        <f>IF(AZ191=3,G191,0)</f>
        <v>0</v>
      </c>
      <c r="BD191" s="146">
        <f>IF(AZ191=4,G191,0)</f>
        <v>0</v>
      </c>
      <c r="BE191" s="146">
        <f>IF(AZ191=5,G191,0)</f>
        <v>0</v>
      </c>
      <c r="CA191" s="177">
        <v>1</v>
      </c>
      <c r="CB191" s="177">
        <v>7</v>
      </c>
      <c r="CZ191" s="146">
        <v>0</v>
      </c>
    </row>
    <row r="192" spans="1:15" ht="12.75">
      <c r="A192" s="178"/>
      <c r="B192" s="180"/>
      <c r="C192" s="225" t="s">
        <v>320</v>
      </c>
      <c r="D192" s="226"/>
      <c r="E192" s="181">
        <v>83.0834</v>
      </c>
      <c r="F192" s="182"/>
      <c r="G192" s="183"/>
      <c r="M192" s="179" t="s">
        <v>320</v>
      </c>
      <c r="O192" s="170"/>
    </row>
    <row r="193" spans="1:104" ht="12.75">
      <c r="A193" s="171">
        <v>70</v>
      </c>
      <c r="B193" s="172" t="s">
        <v>321</v>
      </c>
      <c r="C193" s="173" t="s">
        <v>322</v>
      </c>
      <c r="D193" s="174" t="s">
        <v>97</v>
      </c>
      <c r="E193" s="175">
        <v>8.4</v>
      </c>
      <c r="F193" s="175"/>
      <c r="G193" s="176">
        <f>E193*F193</f>
        <v>0</v>
      </c>
      <c r="O193" s="170">
        <v>2</v>
      </c>
      <c r="AA193" s="146">
        <v>1</v>
      </c>
      <c r="AB193" s="146">
        <v>7</v>
      </c>
      <c r="AC193" s="146">
        <v>7</v>
      </c>
      <c r="AZ193" s="146">
        <v>2</v>
      </c>
      <c r="BA193" s="146">
        <f>IF(AZ193=1,G193,0)</f>
        <v>0</v>
      </c>
      <c r="BB193" s="146">
        <f>IF(AZ193=2,G193,0)</f>
        <v>0</v>
      </c>
      <c r="BC193" s="146">
        <f>IF(AZ193=3,G193,0)</f>
        <v>0</v>
      </c>
      <c r="BD193" s="146">
        <f>IF(AZ193=4,G193,0)</f>
        <v>0</v>
      </c>
      <c r="BE193" s="146">
        <f>IF(AZ193=5,G193,0)</f>
        <v>0</v>
      </c>
      <c r="CA193" s="177">
        <v>1</v>
      </c>
      <c r="CB193" s="177">
        <v>7</v>
      </c>
      <c r="CZ193" s="146">
        <v>0</v>
      </c>
    </row>
    <row r="194" spans="1:15" ht="12.75">
      <c r="A194" s="178"/>
      <c r="B194" s="180"/>
      <c r="C194" s="225" t="s">
        <v>323</v>
      </c>
      <c r="D194" s="226"/>
      <c r="E194" s="181">
        <v>8.4</v>
      </c>
      <c r="F194" s="182"/>
      <c r="G194" s="183"/>
      <c r="M194" s="179" t="s">
        <v>323</v>
      </c>
      <c r="O194" s="170"/>
    </row>
    <row r="195" spans="1:104" ht="22.5">
      <c r="A195" s="171">
        <v>71</v>
      </c>
      <c r="B195" s="172" t="s">
        <v>324</v>
      </c>
      <c r="C195" s="173" t="s">
        <v>325</v>
      </c>
      <c r="D195" s="174" t="s">
        <v>97</v>
      </c>
      <c r="E195" s="175">
        <v>52.21</v>
      </c>
      <c r="F195" s="175"/>
      <c r="G195" s="176">
        <f>E195*F195</f>
        <v>0</v>
      </c>
      <c r="O195" s="170">
        <v>2</v>
      </c>
      <c r="AA195" s="146">
        <v>1</v>
      </c>
      <c r="AB195" s="146">
        <v>0</v>
      </c>
      <c r="AC195" s="146">
        <v>0</v>
      </c>
      <c r="AZ195" s="146">
        <v>2</v>
      </c>
      <c r="BA195" s="146">
        <f>IF(AZ195=1,G195,0)</f>
        <v>0</v>
      </c>
      <c r="BB195" s="146">
        <f>IF(AZ195=2,G195,0)</f>
        <v>0</v>
      </c>
      <c r="BC195" s="146">
        <f>IF(AZ195=3,G195,0)</f>
        <v>0</v>
      </c>
      <c r="BD195" s="146">
        <f>IF(AZ195=4,G195,0)</f>
        <v>0</v>
      </c>
      <c r="BE195" s="146">
        <f>IF(AZ195=5,G195,0)</f>
        <v>0</v>
      </c>
      <c r="CA195" s="177">
        <v>1</v>
      </c>
      <c r="CB195" s="177">
        <v>0</v>
      </c>
      <c r="CZ195" s="146">
        <v>0</v>
      </c>
    </row>
    <row r="196" spans="1:15" ht="12.75">
      <c r="A196" s="178"/>
      <c r="B196" s="180"/>
      <c r="C196" s="225" t="s">
        <v>326</v>
      </c>
      <c r="D196" s="226"/>
      <c r="E196" s="181">
        <v>52.21</v>
      </c>
      <c r="F196" s="182"/>
      <c r="G196" s="183"/>
      <c r="M196" s="179" t="s">
        <v>326</v>
      </c>
      <c r="O196" s="170"/>
    </row>
    <row r="197" spans="1:104" ht="22.5">
      <c r="A197" s="171">
        <v>72</v>
      </c>
      <c r="B197" s="172" t="s">
        <v>327</v>
      </c>
      <c r="C197" s="173" t="s">
        <v>328</v>
      </c>
      <c r="D197" s="174" t="s">
        <v>97</v>
      </c>
      <c r="E197" s="175">
        <v>30.3</v>
      </c>
      <c r="F197" s="175"/>
      <c r="G197" s="176">
        <f>E197*F197</f>
        <v>0</v>
      </c>
      <c r="O197" s="170">
        <v>2</v>
      </c>
      <c r="AA197" s="146">
        <v>1</v>
      </c>
      <c r="AB197" s="146">
        <v>7</v>
      </c>
      <c r="AC197" s="146">
        <v>7</v>
      </c>
      <c r="AZ197" s="146">
        <v>2</v>
      </c>
      <c r="BA197" s="146">
        <f>IF(AZ197=1,G197,0)</f>
        <v>0</v>
      </c>
      <c r="BB197" s="146">
        <f>IF(AZ197=2,G197,0)</f>
        <v>0</v>
      </c>
      <c r="BC197" s="146">
        <f>IF(AZ197=3,G197,0)</f>
        <v>0</v>
      </c>
      <c r="BD197" s="146">
        <f>IF(AZ197=4,G197,0)</f>
        <v>0</v>
      </c>
      <c r="BE197" s="146">
        <f>IF(AZ197=5,G197,0)</f>
        <v>0</v>
      </c>
      <c r="CA197" s="177">
        <v>1</v>
      </c>
      <c r="CB197" s="177">
        <v>7</v>
      </c>
      <c r="CZ197" s="146">
        <v>0</v>
      </c>
    </row>
    <row r="198" spans="1:15" ht="12.75">
      <c r="A198" s="178"/>
      <c r="B198" s="180"/>
      <c r="C198" s="225" t="s">
        <v>329</v>
      </c>
      <c r="D198" s="226"/>
      <c r="E198" s="181">
        <v>30.3</v>
      </c>
      <c r="F198" s="182"/>
      <c r="G198" s="183"/>
      <c r="M198" s="179" t="s">
        <v>329</v>
      </c>
      <c r="O198" s="170"/>
    </row>
    <row r="199" spans="1:104" ht="12.75">
      <c r="A199" s="171">
        <v>73</v>
      </c>
      <c r="B199" s="172" t="s">
        <v>330</v>
      </c>
      <c r="C199" s="173" t="s">
        <v>331</v>
      </c>
      <c r="D199" s="174" t="s">
        <v>97</v>
      </c>
      <c r="E199" s="175">
        <v>16.3</v>
      </c>
      <c r="F199" s="175"/>
      <c r="G199" s="176">
        <f>E199*F199</f>
        <v>0</v>
      </c>
      <c r="O199" s="170">
        <v>2</v>
      </c>
      <c r="AA199" s="146">
        <v>1</v>
      </c>
      <c r="AB199" s="146">
        <v>7</v>
      </c>
      <c r="AC199" s="146">
        <v>7</v>
      </c>
      <c r="AZ199" s="146">
        <v>2</v>
      </c>
      <c r="BA199" s="146">
        <f>IF(AZ199=1,G199,0)</f>
        <v>0</v>
      </c>
      <c r="BB199" s="146">
        <f>IF(AZ199=2,G199,0)</f>
        <v>0</v>
      </c>
      <c r="BC199" s="146">
        <f>IF(AZ199=3,G199,0)</f>
        <v>0</v>
      </c>
      <c r="BD199" s="146">
        <f>IF(AZ199=4,G199,0)</f>
        <v>0</v>
      </c>
      <c r="BE199" s="146">
        <f>IF(AZ199=5,G199,0)</f>
        <v>0</v>
      </c>
      <c r="CA199" s="177">
        <v>1</v>
      </c>
      <c r="CB199" s="177">
        <v>7</v>
      </c>
      <c r="CZ199" s="146">
        <v>0</v>
      </c>
    </row>
    <row r="200" spans="1:104" ht="22.5">
      <c r="A200" s="171">
        <v>74</v>
      </c>
      <c r="B200" s="172" t="s">
        <v>332</v>
      </c>
      <c r="C200" s="173" t="s">
        <v>333</v>
      </c>
      <c r="D200" s="174" t="s">
        <v>317</v>
      </c>
      <c r="E200" s="175">
        <v>5</v>
      </c>
      <c r="F200" s="175"/>
      <c r="G200" s="176">
        <f>E200*F200</f>
        <v>0</v>
      </c>
      <c r="O200" s="170">
        <v>2</v>
      </c>
      <c r="AA200" s="146">
        <v>1</v>
      </c>
      <c r="AB200" s="146">
        <v>7</v>
      </c>
      <c r="AC200" s="146">
        <v>7</v>
      </c>
      <c r="AZ200" s="146">
        <v>2</v>
      </c>
      <c r="BA200" s="146">
        <f>IF(AZ200=1,G200,0)</f>
        <v>0</v>
      </c>
      <c r="BB200" s="146">
        <f>IF(AZ200=2,G200,0)</f>
        <v>0</v>
      </c>
      <c r="BC200" s="146">
        <f>IF(AZ200=3,G200,0)</f>
        <v>0</v>
      </c>
      <c r="BD200" s="146">
        <f>IF(AZ200=4,G200,0)</f>
        <v>0</v>
      </c>
      <c r="BE200" s="146">
        <f>IF(AZ200=5,G200,0)</f>
        <v>0</v>
      </c>
      <c r="CA200" s="177">
        <v>1</v>
      </c>
      <c r="CB200" s="177">
        <v>7</v>
      </c>
      <c r="CZ200" s="146">
        <v>0</v>
      </c>
    </row>
    <row r="201" spans="1:104" ht="12.75">
      <c r="A201" s="171">
        <v>75</v>
      </c>
      <c r="B201" s="172" t="s">
        <v>334</v>
      </c>
      <c r="C201" s="173" t="s">
        <v>335</v>
      </c>
      <c r="D201" s="174" t="s">
        <v>97</v>
      </c>
      <c r="E201" s="175">
        <v>13.2</v>
      </c>
      <c r="F201" s="175"/>
      <c r="G201" s="176">
        <f>E201*F201</f>
        <v>0</v>
      </c>
      <c r="O201" s="170">
        <v>2</v>
      </c>
      <c r="AA201" s="146">
        <v>1</v>
      </c>
      <c r="AB201" s="146">
        <v>7</v>
      </c>
      <c r="AC201" s="146">
        <v>7</v>
      </c>
      <c r="AZ201" s="146">
        <v>2</v>
      </c>
      <c r="BA201" s="146">
        <f>IF(AZ201=1,G201,0)</f>
        <v>0</v>
      </c>
      <c r="BB201" s="146">
        <f>IF(AZ201=2,G201,0)</f>
        <v>0</v>
      </c>
      <c r="BC201" s="146">
        <f>IF(AZ201=3,G201,0)</f>
        <v>0</v>
      </c>
      <c r="BD201" s="146">
        <f>IF(AZ201=4,G201,0)</f>
        <v>0</v>
      </c>
      <c r="BE201" s="146">
        <f>IF(AZ201=5,G201,0)</f>
        <v>0</v>
      </c>
      <c r="CA201" s="177">
        <v>1</v>
      </c>
      <c r="CB201" s="177">
        <v>7</v>
      </c>
      <c r="CZ201" s="146">
        <v>0</v>
      </c>
    </row>
    <row r="202" spans="1:15" ht="12.75">
      <c r="A202" s="178"/>
      <c r="B202" s="180"/>
      <c r="C202" s="225" t="s">
        <v>336</v>
      </c>
      <c r="D202" s="226"/>
      <c r="E202" s="181">
        <v>13.2</v>
      </c>
      <c r="F202" s="182"/>
      <c r="G202" s="183"/>
      <c r="M202" s="179" t="s">
        <v>336</v>
      </c>
      <c r="O202" s="170"/>
    </row>
    <row r="203" spans="1:104" ht="22.5">
      <c r="A203" s="171">
        <v>76</v>
      </c>
      <c r="B203" s="172" t="s">
        <v>337</v>
      </c>
      <c r="C203" s="173" t="s">
        <v>338</v>
      </c>
      <c r="D203" s="174" t="s">
        <v>97</v>
      </c>
      <c r="E203" s="175">
        <v>47</v>
      </c>
      <c r="F203" s="175"/>
      <c r="G203" s="176">
        <f>E203*F203</f>
        <v>0</v>
      </c>
      <c r="O203" s="170">
        <v>2</v>
      </c>
      <c r="AA203" s="146">
        <v>1</v>
      </c>
      <c r="AB203" s="146">
        <v>7</v>
      </c>
      <c r="AC203" s="146">
        <v>7</v>
      </c>
      <c r="AZ203" s="146">
        <v>2</v>
      </c>
      <c r="BA203" s="146">
        <f>IF(AZ203=1,G203,0)</f>
        <v>0</v>
      </c>
      <c r="BB203" s="146">
        <f>IF(AZ203=2,G203,0)</f>
        <v>0</v>
      </c>
      <c r="BC203" s="146">
        <f>IF(AZ203=3,G203,0)</f>
        <v>0</v>
      </c>
      <c r="BD203" s="146">
        <f>IF(AZ203=4,G203,0)</f>
        <v>0</v>
      </c>
      <c r="BE203" s="146">
        <f>IF(AZ203=5,G203,0)</f>
        <v>0</v>
      </c>
      <c r="CA203" s="177">
        <v>1</v>
      </c>
      <c r="CB203" s="177">
        <v>7</v>
      </c>
      <c r="CZ203" s="146">
        <v>0</v>
      </c>
    </row>
    <row r="204" spans="1:15" ht="12.75">
      <c r="A204" s="178"/>
      <c r="B204" s="180"/>
      <c r="C204" s="225" t="s">
        <v>339</v>
      </c>
      <c r="D204" s="226"/>
      <c r="E204" s="181">
        <v>28.5</v>
      </c>
      <c r="F204" s="182"/>
      <c r="G204" s="183"/>
      <c r="M204" s="179" t="s">
        <v>339</v>
      </c>
      <c r="O204" s="170"/>
    </row>
    <row r="205" spans="1:15" ht="12.75">
      <c r="A205" s="178"/>
      <c r="B205" s="180"/>
      <c r="C205" s="225" t="s">
        <v>340</v>
      </c>
      <c r="D205" s="226"/>
      <c r="E205" s="181">
        <v>18.5</v>
      </c>
      <c r="F205" s="182"/>
      <c r="G205" s="183"/>
      <c r="M205" s="179" t="s">
        <v>340</v>
      </c>
      <c r="O205" s="170"/>
    </row>
    <row r="206" spans="1:104" ht="22.5">
      <c r="A206" s="171">
        <v>77</v>
      </c>
      <c r="B206" s="172" t="s">
        <v>341</v>
      </c>
      <c r="C206" s="173" t="s">
        <v>342</v>
      </c>
      <c r="D206" s="174" t="s">
        <v>97</v>
      </c>
      <c r="E206" s="175">
        <v>21</v>
      </c>
      <c r="F206" s="175"/>
      <c r="G206" s="176">
        <f>E206*F206</f>
        <v>0</v>
      </c>
      <c r="O206" s="170">
        <v>2</v>
      </c>
      <c r="AA206" s="146">
        <v>1</v>
      </c>
      <c r="AB206" s="146">
        <v>0</v>
      </c>
      <c r="AC206" s="146">
        <v>0</v>
      </c>
      <c r="AZ206" s="146">
        <v>2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7">
        <v>1</v>
      </c>
      <c r="CB206" s="177">
        <v>0</v>
      </c>
      <c r="CZ206" s="146">
        <v>0.00396</v>
      </c>
    </row>
    <row r="207" spans="1:15" ht="12.75">
      <c r="A207" s="178"/>
      <c r="B207" s="180"/>
      <c r="C207" s="225" t="s">
        <v>343</v>
      </c>
      <c r="D207" s="226"/>
      <c r="E207" s="181">
        <v>21</v>
      </c>
      <c r="F207" s="182"/>
      <c r="G207" s="183"/>
      <c r="M207" s="179" t="s">
        <v>343</v>
      </c>
      <c r="O207" s="170"/>
    </row>
    <row r="208" spans="1:104" ht="22.5">
      <c r="A208" s="171">
        <v>78</v>
      </c>
      <c r="B208" s="172" t="s">
        <v>344</v>
      </c>
      <c r="C208" s="173" t="s">
        <v>345</v>
      </c>
      <c r="D208" s="174" t="s">
        <v>97</v>
      </c>
      <c r="E208" s="175">
        <v>26</v>
      </c>
      <c r="F208" s="175"/>
      <c r="G208" s="176">
        <f>E208*F208</f>
        <v>0</v>
      </c>
      <c r="O208" s="170">
        <v>2</v>
      </c>
      <c r="AA208" s="146">
        <v>1</v>
      </c>
      <c r="AB208" s="146">
        <v>7</v>
      </c>
      <c r="AC208" s="146">
        <v>7</v>
      </c>
      <c r="AZ208" s="146">
        <v>2</v>
      </c>
      <c r="BA208" s="146">
        <f>IF(AZ208=1,G208,0)</f>
        <v>0</v>
      </c>
      <c r="BB208" s="146">
        <f>IF(AZ208=2,G208,0)</f>
        <v>0</v>
      </c>
      <c r="BC208" s="146">
        <f>IF(AZ208=3,G208,0)</f>
        <v>0</v>
      </c>
      <c r="BD208" s="146">
        <f>IF(AZ208=4,G208,0)</f>
        <v>0</v>
      </c>
      <c r="BE208" s="146">
        <f>IF(AZ208=5,G208,0)</f>
        <v>0</v>
      </c>
      <c r="CA208" s="177">
        <v>1</v>
      </c>
      <c r="CB208" s="177">
        <v>7</v>
      </c>
      <c r="CZ208" s="146">
        <v>0.00604</v>
      </c>
    </row>
    <row r="209" spans="1:15" ht="12.75">
      <c r="A209" s="178"/>
      <c r="B209" s="180"/>
      <c r="C209" s="225" t="s">
        <v>346</v>
      </c>
      <c r="D209" s="226"/>
      <c r="E209" s="181">
        <v>26</v>
      </c>
      <c r="F209" s="182"/>
      <c r="G209" s="183"/>
      <c r="M209" s="179" t="s">
        <v>346</v>
      </c>
      <c r="O209" s="170"/>
    </row>
    <row r="210" spans="1:104" ht="22.5">
      <c r="A210" s="171">
        <v>79</v>
      </c>
      <c r="B210" s="172" t="s">
        <v>347</v>
      </c>
      <c r="C210" s="173" t="s">
        <v>348</v>
      </c>
      <c r="D210" s="174" t="s">
        <v>97</v>
      </c>
      <c r="E210" s="175">
        <v>53</v>
      </c>
      <c r="F210" s="175"/>
      <c r="G210" s="176">
        <f>E210*F210</f>
        <v>0</v>
      </c>
      <c r="O210" s="170">
        <v>2</v>
      </c>
      <c r="AA210" s="146">
        <v>1</v>
      </c>
      <c r="AB210" s="146">
        <v>7</v>
      </c>
      <c r="AC210" s="146">
        <v>7</v>
      </c>
      <c r="AZ210" s="146">
        <v>2</v>
      </c>
      <c r="BA210" s="146">
        <f>IF(AZ210=1,G210,0)</f>
        <v>0</v>
      </c>
      <c r="BB210" s="146">
        <f>IF(AZ210=2,G210,0)</f>
        <v>0</v>
      </c>
      <c r="BC210" s="146">
        <f>IF(AZ210=3,G210,0)</f>
        <v>0</v>
      </c>
      <c r="BD210" s="146">
        <f>IF(AZ210=4,G210,0)</f>
        <v>0</v>
      </c>
      <c r="BE210" s="146">
        <f>IF(AZ210=5,G210,0)</f>
        <v>0</v>
      </c>
      <c r="CA210" s="177">
        <v>1</v>
      </c>
      <c r="CB210" s="177">
        <v>7</v>
      </c>
      <c r="CZ210" s="146">
        <v>0.0017</v>
      </c>
    </row>
    <row r="211" spans="1:15" ht="12.75">
      <c r="A211" s="178"/>
      <c r="B211" s="180"/>
      <c r="C211" s="225" t="s">
        <v>349</v>
      </c>
      <c r="D211" s="226"/>
      <c r="E211" s="181">
        <v>53</v>
      </c>
      <c r="F211" s="182"/>
      <c r="G211" s="183"/>
      <c r="M211" s="179" t="s">
        <v>349</v>
      </c>
      <c r="O211" s="170"/>
    </row>
    <row r="212" spans="1:104" ht="22.5">
      <c r="A212" s="171">
        <v>80</v>
      </c>
      <c r="B212" s="172" t="s">
        <v>350</v>
      </c>
      <c r="C212" s="173" t="s">
        <v>351</v>
      </c>
      <c r="D212" s="174" t="s">
        <v>97</v>
      </c>
      <c r="E212" s="175">
        <v>85</v>
      </c>
      <c r="F212" s="175"/>
      <c r="G212" s="176">
        <f>E212*F212</f>
        <v>0</v>
      </c>
      <c r="O212" s="170">
        <v>2</v>
      </c>
      <c r="AA212" s="146">
        <v>12</v>
      </c>
      <c r="AB212" s="146">
        <v>0</v>
      </c>
      <c r="AC212" s="146">
        <v>45</v>
      </c>
      <c r="AZ212" s="146">
        <v>2</v>
      </c>
      <c r="BA212" s="146">
        <f>IF(AZ212=1,G212,0)</f>
        <v>0</v>
      </c>
      <c r="BB212" s="146">
        <f>IF(AZ212=2,G212,0)</f>
        <v>0</v>
      </c>
      <c r="BC212" s="146">
        <f>IF(AZ212=3,G212,0)</f>
        <v>0</v>
      </c>
      <c r="BD212" s="146">
        <f>IF(AZ212=4,G212,0)</f>
        <v>0</v>
      </c>
      <c r="BE212" s="146">
        <f>IF(AZ212=5,G212,0)</f>
        <v>0</v>
      </c>
      <c r="CA212" s="177">
        <v>12</v>
      </c>
      <c r="CB212" s="177">
        <v>0</v>
      </c>
      <c r="CZ212" s="146">
        <v>0</v>
      </c>
    </row>
    <row r="213" spans="1:15" ht="12.75">
      <c r="A213" s="178"/>
      <c r="B213" s="180"/>
      <c r="C213" s="225" t="s">
        <v>352</v>
      </c>
      <c r="D213" s="226"/>
      <c r="E213" s="181">
        <v>85</v>
      </c>
      <c r="F213" s="182"/>
      <c r="G213" s="183"/>
      <c r="M213" s="179" t="s">
        <v>352</v>
      </c>
      <c r="O213" s="170"/>
    </row>
    <row r="214" spans="1:104" ht="22.5">
      <c r="A214" s="171">
        <v>81</v>
      </c>
      <c r="B214" s="172" t="s">
        <v>353</v>
      </c>
      <c r="C214" s="173" t="s">
        <v>354</v>
      </c>
      <c r="D214" s="174" t="s">
        <v>97</v>
      </c>
      <c r="E214" s="175">
        <v>85</v>
      </c>
      <c r="F214" s="175"/>
      <c r="G214" s="176">
        <f>E214*F214</f>
        <v>0</v>
      </c>
      <c r="O214" s="170">
        <v>2</v>
      </c>
      <c r="AA214" s="146">
        <v>12</v>
      </c>
      <c r="AB214" s="146">
        <v>0</v>
      </c>
      <c r="AC214" s="146">
        <v>46</v>
      </c>
      <c r="AZ214" s="146">
        <v>2</v>
      </c>
      <c r="BA214" s="146">
        <f>IF(AZ214=1,G214,0)</f>
        <v>0</v>
      </c>
      <c r="BB214" s="146">
        <f>IF(AZ214=2,G214,0)</f>
        <v>0</v>
      </c>
      <c r="BC214" s="146">
        <f>IF(AZ214=3,G214,0)</f>
        <v>0</v>
      </c>
      <c r="BD214" s="146">
        <f>IF(AZ214=4,G214,0)</f>
        <v>0</v>
      </c>
      <c r="BE214" s="146">
        <f>IF(AZ214=5,G214,0)</f>
        <v>0</v>
      </c>
      <c r="CA214" s="177">
        <v>12</v>
      </c>
      <c r="CB214" s="177">
        <v>0</v>
      </c>
      <c r="CZ214" s="146">
        <v>0</v>
      </c>
    </row>
    <row r="215" spans="1:15" ht="12.75">
      <c r="A215" s="178"/>
      <c r="B215" s="180"/>
      <c r="C215" s="225" t="s">
        <v>355</v>
      </c>
      <c r="D215" s="226"/>
      <c r="E215" s="181">
        <v>85</v>
      </c>
      <c r="F215" s="182"/>
      <c r="G215" s="183"/>
      <c r="M215" s="179" t="s">
        <v>355</v>
      </c>
      <c r="O215" s="170"/>
    </row>
    <row r="216" spans="1:104" ht="22.5">
      <c r="A216" s="171">
        <v>82</v>
      </c>
      <c r="B216" s="172" t="s">
        <v>356</v>
      </c>
      <c r="C216" s="173" t="s">
        <v>357</v>
      </c>
      <c r="D216" s="174" t="s">
        <v>97</v>
      </c>
      <c r="E216" s="175">
        <v>31</v>
      </c>
      <c r="F216" s="175"/>
      <c r="G216" s="176">
        <f>E216*F216</f>
        <v>0</v>
      </c>
      <c r="O216" s="170">
        <v>2</v>
      </c>
      <c r="AA216" s="146">
        <v>12</v>
      </c>
      <c r="AB216" s="146">
        <v>0</v>
      </c>
      <c r="AC216" s="146">
        <v>47</v>
      </c>
      <c r="AZ216" s="146">
        <v>2</v>
      </c>
      <c r="BA216" s="146">
        <f>IF(AZ216=1,G216,0)</f>
        <v>0</v>
      </c>
      <c r="BB216" s="146">
        <f>IF(AZ216=2,G216,0)</f>
        <v>0</v>
      </c>
      <c r="BC216" s="146">
        <f>IF(AZ216=3,G216,0)</f>
        <v>0</v>
      </c>
      <c r="BD216" s="146">
        <f>IF(AZ216=4,G216,0)</f>
        <v>0</v>
      </c>
      <c r="BE216" s="146">
        <f>IF(AZ216=5,G216,0)</f>
        <v>0</v>
      </c>
      <c r="CA216" s="177">
        <v>12</v>
      </c>
      <c r="CB216" s="177">
        <v>0</v>
      </c>
      <c r="CZ216" s="146">
        <v>0</v>
      </c>
    </row>
    <row r="217" spans="1:15" ht="12.75">
      <c r="A217" s="178"/>
      <c r="B217" s="180"/>
      <c r="C217" s="225" t="s">
        <v>358</v>
      </c>
      <c r="D217" s="226"/>
      <c r="E217" s="181">
        <v>31</v>
      </c>
      <c r="F217" s="182"/>
      <c r="G217" s="183"/>
      <c r="M217" s="179" t="s">
        <v>358</v>
      </c>
      <c r="O217" s="170"/>
    </row>
    <row r="218" spans="1:104" ht="22.5">
      <c r="A218" s="171">
        <v>83</v>
      </c>
      <c r="B218" s="172" t="s">
        <v>359</v>
      </c>
      <c r="C218" s="173" t="s">
        <v>360</v>
      </c>
      <c r="D218" s="174" t="s">
        <v>142</v>
      </c>
      <c r="E218" s="175">
        <v>1</v>
      </c>
      <c r="F218" s="175"/>
      <c r="G218" s="176">
        <f>E218*F218</f>
        <v>0</v>
      </c>
      <c r="O218" s="170">
        <v>2</v>
      </c>
      <c r="AA218" s="146">
        <v>12</v>
      </c>
      <c r="AB218" s="146">
        <v>0</v>
      </c>
      <c r="AC218" s="146">
        <v>48</v>
      </c>
      <c r="AZ218" s="146">
        <v>2</v>
      </c>
      <c r="BA218" s="146">
        <f>IF(AZ218=1,G218,0)</f>
        <v>0</v>
      </c>
      <c r="BB218" s="146">
        <f>IF(AZ218=2,G218,0)</f>
        <v>0</v>
      </c>
      <c r="BC218" s="146">
        <f>IF(AZ218=3,G218,0)</f>
        <v>0</v>
      </c>
      <c r="BD218" s="146">
        <f>IF(AZ218=4,G218,0)</f>
        <v>0</v>
      </c>
      <c r="BE218" s="146">
        <f>IF(AZ218=5,G218,0)</f>
        <v>0</v>
      </c>
      <c r="CA218" s="177">
        <v>12</v>
      </c>
      <c r="CB218" s="177">
        <v>0</v>
      </c>
      <c r="CZ218" s="146">
        <v>0</v>
      </c>
    </row>
    <row r="219" spans="1:15" ht="12.75">
      <c r="A219" s="178"/>
      <c r="B219" s="180"/>
      <c r="C219" s="225" t="s">
        <v>361</v>
      </c>
      <c r="D219" s="226"/>
      <c r="E219" s="181">
        <v>1</v>
      </c>
      <c r="F219" s="182"/>
      <c r="G219" s="183"/>
      <c r="M219" s="179" t="s">
        <v>361</v>
      </c>
      <c r="O219" s="170"/>
    </row>
    <row r="220" spans="1:104" ht="22.5">
      <c r="A220" s="171">
        <v>84</v>
      </c>
      <c r="B220" s="172" t="s">
        <v>362</v>
      </c>
      <c r="C220" s="173" t="s">
        <v>363</v>
      </c>
      <c r="D220" s="174" t="s">
        <v>142</v>
      </c>
      <c r="E220" s="175">
        <v>2</v>
      </c>
      <c r="F220" s="175"/>
      <c r="G220" s="176">
        <f>E220*F220</f>
        <v>0</v>
      </c>
      <c r="O220" s="170">
        <v>2</v>
      </c>
      <c r="AA220" s="146">
        <v>12</v>
      </c>
      <c r="AB220" s="146">
        <v>0</v>
      </c>
      <c r="AC220" s="146">
        <v>49</v>
      </c>
      <c r="AZ220" s="146">
        <v>2</v>
      </c>
      <c r="BA220" s="146">
        <f>IF(AZ220=1,G220,0)</f>
        <v>0</v>
      </c>
      <c r="BB220" s="146">
        <f>IF(AZ220=2,G220,0)</f>
        <v>0</v>
      </c>
      <c r="BC220" s="146">
        <f>IF(AZ220=3,G220,0)</f>
        <v>0</v>
      </c>
      <c r="BD220" s="146">
        <f>IF(AZ220=4,G220,0)</f>
        <v>0</v>
      </c>
      <c r="BE220" s="146">
        <f>IF(AZ220=5,G220,0)</f>
        <v>0</v>
      </c>
      <c r="CA220" s="177">
        <v>12</v>
      </c>
      <c r="CB220" s="177">
        <v>0</v>
      </c>
      <c r="CZ220" s="146">
        <v>0</v>
      </c>
    </row>
    <row r="221" spans="1:15" ht="12.75">
      <c r="A221" s="178"/>
      <c r="B221" s="180"/>
      <c r="C221" s="225" t="s">
        <v>364</v>
      </c>
      <c r="D221" s="226"/>
      <c r="E221" s="181">
        <v>2</v>
      </c>
      <c r="F221" s="182"/>
      <c r="G221" s="183"/>
      <c r="M221" s="179" t="s">
        <v>364</v>
      </c>
      <c r="O221" s="170"/>
    </row>
    <row r="222" spans="1:104" ht="22.5">
      <c r="A222" s="171">
        <v>85</v>
      </c>
      <c r="B222" s="172" t="s">
        <v>365</v>
      </c>
      <c r="C222" s="173" t="s">
        <v>366</v>
      </c>
      <c r="D222" s="174" t="s">
        <v>97</v>
      </c>
      <c r="E222" s="175">
        <v>2.65</v>
      </c>
      <c r="F222" s="175"/>
      <c r="G222" s="176">
        <f>E222*F222</f>
        <v>0</v>
      </c>
      <c r="O222" s="170">
        <v>2</v>
      </c>
      <c r="AA222" s="146">
        <v>12</v>
      </c>
      <c r="AB222" s="146">
        <v>0</v>
      </c>
      <c r="AC222" s="146">
        <v>50</v>
      </c>
      <c r="AZ222" s="146">
        <v>2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7">
        <v>12</v>
      </c>
      <c r="CB222" s="177">
        <v>0</v>
      </c>
      <c r="CZ222" s="146">
        <v>0.00561</v>
      </c>
    </row>
    <row r="223" spans="1:15" ht="12.75">
      <c r="A223" s="178"/>
      <c r="B223" s="180"/>
      <c r="C223" s="225" t="s">
        <v>367</v>
      </c>
      <c r="D223" s="226"/>
      <c r="E223" s="181">
        <v>2.65</v>
      </c>
      <c r="F223" s="182"/>
      <c r="G223" s="183"/>
      <c r="M223" s="179" t="s">
        <v>367</v>
      </c>
      <c r="O223" s="170"/>
    </row>
    <row r="224" spans="1:104" ht="22.5">
      <c r="A224" s="171">
        <v>86</v>
      </c>
      <c r="B224" s="172" t="s">
        <v>368</v>
      </c>
      <c r="C224" s="173" t="s">
        <v>369</v>
      </c>
      <c r="D224" s="174" t="s">
        <v>97</v>
      </c>
      <c r="E224" s="175">
        <v>5</v>
      </c>
      <c r="F224" s="175"/>
      <c r="G224" s="176">
        <f>E224*F224</f>
        <v>0</v>
      </c>
      <c r="O224" s="170">
        <v>2</v>
      </c>
      <c r="AA224" s="146">
        <v>12</v>
      </c>
      <c r="AB224" s="146">
        <v>0</v>
      </c>
      <c r="AC224" s="146">
        <v>51</v>
      </c>
      <c r="AZ224" s="146">
        <v>2</v>
      </c>
      <c r="BA224" s="146">
        <f>IF(AZ224=1,G224,0)</f>
        <v>0</v>
      </c>
      <c r="BB224" s="146">
        <f>IF(AZ224=2,G224,0)</f>
        <v>0</v>
      </c>
      <c r="BC224" s="146">
        <f>IF(AZ224=3,G224,0)</f>
        <v>0</v>
      </c>
      <c r="BD224" s="146">
        <f>IF(AZ224=4,G224,0)</f>
        <v>0</v>
      </c>
      <c r="BE224" s="146">
        <f>IF(AZ224=5,G224,0)</f>
        <v>0</v>
      </c>
      <c r="CA224" s="177">
        <v>12</v>
      </c>
      <c r="CB224" s="177">
        <v>0</v>
      </c>
      <c r="CZ224" s="146">
        <v>0.00594999999999857</v>
      </c>
    </row>
    <row r="225" spans="1:15" ht="12.75">
      <c r="A225" s="178"/>
      <c r="B225" s="180"/>
      <c r="C225" s="225" t="s">
        <v>370</v>
      </c>
      <c r="D225" s="226"/>
      <c r="E225" s="181">
        <v>5</v>
      </c>
      <c r="F225" s="182"/>
      <c r="G225" s="183"/>
      <c r="M225" s="179" t="s">
        <v>370</v>
      </c>
      <c r="O225" s="170"/>
    </row>
    <row r="226" spans="1:104" ht="22.5">
      <c r="A226" s="171">
        <v>87</v>
      </c>
      <c r="B226" s="172" t="s">
        <v>371</v>
      </c>
      <c r="C226" s="173" t="s">
        <v>372</v>
      </c>
      <c r="D226" s="174" t="s">
        <v>88</v>
      </c>
      <c r="E226" s="175">
        <v>323.5067</v>
      </c>
      <c r="F226" s="175"/>
      <c r="G226" s="176">
        <f>E226*F226</f>
        <v>0</v>
      </c>
      <c r="O226" s="170">
        <v>2</v>
      </c>
      <c r="AA226" s="146">
        <v>12</v>
      </c>
      <c r="AB226" s="146">
        <v>0</v>
      </c>
      <c r="AC226" s="146">
        <v>52</v>
      </c>
      <c r="AZ226" s="146">
        <v>2</v>
      </c>
      <c r="BA226" s="146">
        <f>IF(AZ226=1,G226,0)</f>
        <v>0</v>
      </c>
      <c r="BB226" s="146">
        <f>IF(AZ226=2,G226,0)</f>
        <v>0</v>
      </c>
      <c r="BC226" s="146">
        <f>IF(AZ226=3,G226,0)</f>
        <v>0</v>
      </c>
      <c r="BD226" s="146">
        <f>IF(AZ226=4,G226,0)</f>
        <v>0</v>
      </c>
      <c r="BE226" s="146">
        <f>IF(AZ226=5,G226,0)</f>
        <v>0</v>
      </c>
      <c r="CA226" s="177">
        <v>12</v>
      </c>
      <c r="CB226" s="177">
        <v>0</v>
      </c>
      <c r="CZ226" s="146">
        <v>0.01887</v>
      </c>
    </row>
    <row r="227" spans="1:15" ht="12.75">
      <c r="A227" s="178"/>
      <c r="B227" s="180"/>
      <c r="C227" s="232" t="s">
        <v>103</v>
      </c>
      <c r="D227" s="226"/>
      <c r="E227" s="204">
        <v>0</v>
      </c>
      <c r="F227" s="182"/>
      <c r="G227" s="183"/>
      <c r="M227" s="179" t="s">
        <v>103</v>
      </c>
      <c r="O227" s="170"/>
    </row>
    <row r="228" spans="1:15" ht="12.75">
      <c r="A228" s="178"/>
      <c r="B228" s="180"/>
      <c r="C228" s="232" t="s">
        <v>262</v>
      </c>
      <c r="D228" s="226"/>
      <c r="E228" s="204">
        <v>284.981</v>
      </c>
      <c r="F228" s="182"/>
      <c r="G228" s="183"/>
      <c r="M228" s="179" t="s">
        <v>262</v>
      </c>
      <c r="O228" s="170"/>
    </row>
    <row r="229" spans="1:15" ht="12.75">
      <c r="A229" s="178"/>
      <c r="B229" s="180"/>
      <c r="C229" s="232" t="s">
        <v>107</v>
      </c>
      <c r="D229" s="226"/>
      <c r="E229" s="204">
        <v>284.981</v>
      </c>
      <c r="F229" s="182"/>
      <c r="G229" s="183"/>
      <c r="M229" s="179" t="s">
        <v>107</v>
      </c>
      <c r="O229" s="170"/>
    </row>
    <row r="230" spans="1:15" ht="12.75">
      <c r="A230" s="178"/>
      <c r="B230" s="180"/>
      <c r="C230" s="225" t="s">
        <v>373</v>
      </c>
      <c r="D230" s="226"/>
      <c r="E230" s="181">
        <v>323.5067</v>
      </c>
      <c r="F230" s="182"/>
      <c r="G230" s="183"/>
      <c r="M230" s="179" t="s">
        <v>373</v>
      </c>
      <c r="O230" s="170"/>
    </row>
    <row r="231" spans="1:104" ht="22.5">
      <c r="A231" s="171">
        <v>88</v>
      </c>
      <c r="B231" s="172" t="s">
        <v>374</v>
      </c>
      <c r="C231" s="173" t="s">
        <v>375</v>
      </c>
      <c r="D231" s="174" t="s">
        <v>97</v>
      </c>
      <c r="E231" s="175">
        <v>51.4</v>
      </c>
      <c r="F231" s="175"/>
      <c r="G231" s="176">
        <f>E231*F231</f>
        <v>0</v>
      </c>
      <c r="O231" s="170">
        <v>2</v>
      </c>
      <c r="AA231" s="146">
        <v>12</v>
      </c>
      <c r="AB231" s="146">
        <v>0</v>
      </c>
      <c r="AC231" s="146">
        <v>53</v>
      </c>
      <c r="AZ231" s="146">
        <v>2</v>
      </c>
      <c r="BA231" s="146">
        <f>IF(AZ231=1,G231,0)</f>
        <v>0</v>
      </c>
      <c r="BB231" s="146">
        <f>IF(AZ231=2,G231,0)</f>
        <v>0</v>
      </c>
      <c r="BC231" s="146">
        <f>IF(AZ231=3,G231,0)</f>
        <v>0</v>
      </c>
      <c r="BD231" s="146">
        <f>IF(AZ231=4,G231,0)</f>
        <v>0</v>
      </c>
      <c r="BE231" s="146">
        <f>IF(AZ231=5,G231,0)</f>
        <v>0</v>
      </c>
      <c r="CA231" s="177">
        <v>12</v>
      </c>
      <c r="CB231" s="177">
        <v>0</v>
      </c>
      <c r="CZ231" s="146">
        <v>0</v>
      </c>
    </row>
    <row r="232" spans="1:15" ht="12.75">
      <c r="A232" s="178"/>
      <c r="B232" s="180"/>
      <c r="C232" s="225" t="s">
        <v>376</v>
      </c>
      <c r="D232" s="226"/>
      <c r="E232" s="181">
        <v>51.4</v>
      </c>
      <c r="F232" s="182"/>
      <c r="G232" s="183"/>
      <c r="M232" s="179" t="s">
        <v>376</v>
      </c>
      <c r="O232" s="170"/>
    </row>
    <row r="233" spans="1:104" ht="22.5">
      <c r="A233" s="171">
        <v>89</v>
      </c>
      <c r="B233" s="172" t="s">
        <v>377</v>
      </c>
      <c r="C233" s="173" t="s">
        <v>378</v>
      </c>
      <c r="D233" s="174" t="s">
        <v>142</v>
      </c>
      <c r="E233" s="175">
        <v>1</v>
      </c>
      <c r="F233" s="175"/>
      <c r="G233" s="176">
        <f>E233*F233</f>
        <v>0</v>
      </c>
      <c r="O233" s="170">
        <v>2</v>
      </c>
      <c r="AA233" s="146">
        <v>12</v>
      </c>
      <c r="AB233" s="146">
        <v>0</v>
      </c>
      <c r="AC233" s="146">
        <v>54</v>
      </c>
      <c r="AZ233" s="146">
        <v>2</v>
      </c>
      <c r="BA233" s="146">
        <f>IF(AZ233=1,G233,0)</f>
        <v>0</v>
      </c>
      <c r="BB233" s="146">
        <f>IF(AZ233=2,G233,0)</f>
        <v>0</v>
      </c>
      <c r="BC233" s="146">
        <f>IF(AZ233=3,G233,0)</f>
        <v>0</v>
      </c>
      <c r="BD233" s="146">
        <f>IF(AZ233=4,G233,0)</f>
        <v>0</v>
      </c>
      <c r="BE233" s="146">
        <f>IF(AZ233=5,G233,0)</f>
        <v>0</v>
      </c>
      <c r="CA233" s="177">
        <v>12</v>
      </c>
      <c r="CB233" s="177">
        <v>0</v>
      </c>
      <c r="CZ233" s="146">
        <v>0</v>
      </c>
    </row>
    <row r="234" spans="1:104" ht="12.75">
      <c r="A234" s="171">
        <v>90</v>
      </c>
      <c r="B234" s="172" t="s">
        <v>379</v>
      </c>
      <c r="C234" s="173" t="s">
        <v>380</v>
      </c>
      <c r="D234" s="174" t="s">
        <v>62</v>
      </c>
      <c r="E234" s="175">
        <v>3828.89784732</v>
      </c>
      <c r="F234" s="175"/>
      <c r="G234" s="176">
        <f>E234*F234</f>
        <v>0</v>
      </c>
      <c r="O234" s="170">
        <v>2</v>
      </c>
      <c r="AA234" s="146">
        <v>7</v>
      </c>
      <c r="AB234" s="146">
        <v>1002</v>
      </c>
      <c r="AC234" s="146">
        <v>5</v>
      </c>
      <c r="AZ234" s="146">
        <v>2</v>
      </c>
      <c r="BA234" s="146">
        <f>IF(AZ234=1,G234,0)</f>
        <v>0</v>
      </c>
      <c r="BB234" s="146">
        <f>IF(AZ234=2,G234,0)</f>
        <v>0</v>
      </c>
      <c r="BC234" s="146">
        <f>IF(AZ234=3,G234,0)</f>
        <v>0</v>
      </c>
      <c r="BD234" s="146">
        <f>IF(AZ234=4,G234,0)</f>
        <v>0</v>
      </c>
      <c r="BE234" s="146">
        <f>IF(AZ234=5,G234,0)</f>
        <v>0</v>
      </c>
      <c r="CA234" s="177">
        <v>7</v>
      </c>
      <c r="CB234" s="177">
        <v>1002</v>
      </c>
      <c r="CZ234" s="146">
        <v>0</v>
      </c>
    </row>
    <row r="235" spans="1:57" ht="12.75">
      <c r="A235" s="184"/>
      <c r="B235" s="185" t="s">
        <v>78</v>
      </c>
      <c r="C235" s="186" t="str">
        <f>CONCATENATE(B187," ",C187)</f>
        <v>764 Konstrukce klempířské</v>
      </c>
      <c r="D235" s="187"/>
      <c r="E235" s="188"/>
      <c r="F235" s="189"/>
      <c r="G235" s="190">
        <f>SUM(G187:G234)</f>
        <v>0</v>
      </c>
      <c r="O235" s="170">
        <v>4</v>
      </c>
      <c r="BA235" s="191">
        <f>SUM(BA187:BA234)</f>
        <v>0</v>
      </c>
      <c r="BB235" s="191">
        <f>SUM(BB187:BB234)</f>
        <v>0</v>
      </c>
      <c r="BC235" s="191">
        <f>SUM(BC187:BC234)</f>
        <v>0</v>
      </c>
      <c r="BD235" s="191">
        <f>SUM(BD187:BD234)</f>
        <v>0</v>
      </c>
      <c r="BE235" s="191">
        <f>SUM(BE187:BE234)</f>
        <v>0</v>
      </c>
    </row>
    <row r="236" spans="1:15" ht="12.75">
      <c r="A236" s="163" t="s">
        <v>74</v>
      </c>
      <c r="B236" s="164" t="s">
        <v>381</v>
      </c>
      <c r="C236" s="165" t="s">
        <v>382</v>
      </c>
      <c r="D236" s="166"/>
      <c r="E236" s="167"/>
      <c r="F236" s="167"/>
      <c r="G236" s="168"/>
      <c r="H236" s="169"/>
      <c r="I236" s="169"/>
      <c r="O236" s="170">
        <v>1</v>
      </c>
    </row>
    <row r="237" spans="1:104" ht="22.5">
      <c r="A237" s="171">
        <v>91</v>
      </c>
      <c r="B237" s="172" t="s">
        <v>383</v>
      </c>
      <c r="C237" s="173" t="s">
        <v>384</v>
      </c>
      <c r="D237" s="174" t="s">
        <v>97</v>
      </c>
      <c r="E237" s="175">
        <v>62.632</v>
      </c>
      <c r="F237" s="175"/>
      <c r="G237" s="176">
        <f>E237*F237</f>
        <v>0</v>
      </c>
      <c r="O237" s="170">
        <v>2</v>
      </c>
      <c r="AA237" s="146">
        <v>1</v>
      </c>
      <c r="AB237" s="146">
        <v>7</v>
      </c>
      <c r="AC237" s="146">
        <v>7</v>
      </c>
      <c r="AZ237" s="146">
        <v>2</v>
      </c>
      <c r="BA237" s="146">
        <f>IF(AZ237=1,G237,0)</f>
        <v>0</v>
      </c>
      <c r="BB237" s="146">
        <f>IF(AZ237=2,G237,0)</f>
        <v>0</v>
      </c>
      <c r="BC237" s="146">
        <f>IF(AZ237=3,G237,0)</f>
        <v>0</v>
      </c>
      <c r="BD237" s="146">
        <f>IF(AZ237=4,G237,0)</f>
        <v>0</v>
      </c>
      <c r="BE237" s="146">
        <f>IF(AZ237=5,G237,0)</f>
        <v>0</v>
      </c>
      <c r="CA237" s="177">
        <v>1</v>
      </c>
      <c r="CB237" s="177">
        <v>7</v>
      </c>
      <c r="CZ237" s="146">
        <v>0</v>
      </c>
    </row>
    <row r="238" spans="1:15" ht="12.75">
      <c r="A238" s="178"/>
      <c r="B238" s="180"/>
      <c r="C238" s="225" t="s">
        <v>385</v>
      </c>
      <c r="D238" s="226"/>
      <c r="E238" s="181">
        <v>30.592</v>
      </c>
      <c r="F238" s="182"/>
      <c r="G238" s="183"/>
      <c r="M238" s="179" t="s">
        <v>385</v>
      </c>
      <c r="O238" s="170"/>
    </row>
    <row r="239" spans="1:15" ht="12.75">
      <c r="A239" s="178"/>
      <c r="B239" s="180"/>
      <c r="C239" s="225" t="s">
        <v>386</v>
      </c>
      <c r="D239" s="226"/>
      <c r="E239" s="181">
        <v>32.04</v>
      </c>
      <c r="F239" s="182"/>
      <c r="G239" s="183"/>
      <c r="M239" s="179" t="s">
        <v>386</v>
      </c>
      <c r="O239" s="170"/>
    </row>
    <row r="240" spans="1:104" ht="22.5">
      <c r="A240" s="171">
        <v>92</v>
      </c>
      <c r="B240" s="172" t="s">
        <v>387</v>
      </c>
      <c r="C240" s="173" t="s">
        <v>388</v>
      </c>
      <c r="D240" s="174" t="s">
        <v>88</v>
      </c>
      <c r="E240" s="175">
        <v>427.351</v>
      </c>
      <c r="F240" s="175"/>
      <c r="G240" s="176">
        <f>E240*F240</f>
        <v>0</v>
      </c>
      <c r="O240" s="170">
        <v>2</v>
      </c>
      <c r="AA240" s="146">
        <v>2</v>
      </c>
      <c r="AB240" s="146">
        <v>0</v>
      </c>
      <c r="AC240" s="146">
        <v>0</v>
      </c>
      <c r="AZ240" s="146">
        <v>2</v>
      </c>
      <c r="BA240" s="146">
        <f>IF(AZ240=1,G240,0)</f>
        <v>0</v>
      </c>
      <c r="BB240" s="146">
        <f>IF(AZ240=2,G240,0)</f>
        <v>0</v>
      </c>
      <c r="BC240" s="146">
        <f>IF(AZ240=3,G240,0)</f>
        <v>0</v>
      </c>
      <c r="BD240" s="146">
        <f>IF(AZ240=4,G240,0)</f>
        <v>0</v>
      </c>
      <c r="BE240" s="146">
        <f>IF(AZ240=5,G240,0)</f>
        <v>0</v>
      </c>
      <c r="CA240" s="177">
        <v>2</v>
      </c>
      <c r="CB240" s="177">
        <v>0</v>
      </c>
      <c r="CZ240" s="146">
        <v>0.04971</v>
      </c>
    </row>
    <row r="241" spans="1:15" ht="12.75">
      <c r="A241" s="178"/>
      <c r="B241" s="180"/>
      <c r="C241" s="232" t="s">
        <v>103</v>
      </c>
      <c r="D241" s="226"/>
      <c r="E241" s="204">
        <v>0</v>
      </c>
      <c r="F241" s="182"/>
      <c r="G241" s="183"/>
      <c r="M241" s="179" t="s">
        <v>103</v>
      </c>
      <c r="O241" s="170"/>
    </row>
    <row r="242" spans="1:15" ht="12.75">
      <c r="A242" s="178"/>
      <c r="B242" s="180"/>
      <c r="C242" s="232" t="s">
        <v>269</v>
      </c>
      <c r="D242" s="226"/>
      <c r="E242" s="204">
        <v>44.1</v>
      </c>
      <c r="F242" s="182"/>
      <c r="G242" s="183"/>
      <c r="M242" s="179" t="s">
        <v>269</v>
      </c>
      <c r="O242" s="170"/>
    </row>
    <row r="243" spans="1:15" ht="12.75">
      <c r="A243" s="178"/>
      <c r="B243" s="180"/>
      <c r="C243" s="232" t="s">
        <v>270</v>
      </c>
      <c r="D243" s="226"/>
      <c r="E243" s="204">
        <v>277.555</v>
      </c>
      <c r="F243" s="182"/>
      <c r="G243" s="183"/>
      <c r="M243" s="179" t="s">
        <v>270</v>
      </c>
      <c r="O243" s="170"/>
    </row>
    <row r="244" spans="1:15" ht="12.75">
      <c r="A244" s="178"/>
      <c r="B244" s="180"/>
      <c r="C244" s="232" t="s">
        <v>271</v>
      </c>
      <c r="D244" s="226"/>
      <c r="E244" s="204">
        <v>2.07</v>
      </c>
      <c r="F244" s="182"/>
      <c r="G244" s="183"/>
      <c r="M244" s="179" t="s">
        <v>271</v>
      </c>
      <c r="O244" s="170"/>
    </row>
    <row r="245" spans="1:15" ht="12.75">
      <c r="A245" s="178"/>
      <c r="B245" s="180"/>
      <c r="C245" s="232" t="s">
        <v>272</v>
      </c>
      <c r="D245" s="226"/>
      <c r="E245" s="204">
        <v>-1.075</v>
      </c>
      <c r="F245" s="182"/>
      <c r="G245" s="183"/>
      <c r="M245" s="179" t="s">
        <v>272</v>
      </c>
      <c r="O245" s="170"/>
    </row>
    <row r="246" spans="1:15" ht="12.75">
      <c r="A246" s="178"/>
      <c r="B246" s="180"/>
      <c r="C246" s="232" t="s">
        <v>107</v>
      </c>
      <c r="D246" s="226"/>
      <c r="E246" s="204">
        <v>322.65</v>
      </c>
      <c r="F246" s="182"/>
      <c r="G246" s="183"/>
      <c r="M246" s="179" t="s">
        <v>107</v>
      </c>
      <c r="O246" s="170"/>
    </row>
    <row r="247" spans="1:15" ht="12.75">
      <c r="A247" s="178"/>
      <c r="B247" s="180"/>
      <c r="C247" s="225" t="s">
        <v>273</v>
      </c>
      <c r="D247" s="226"/>
      <c r="E247" s="181">
        <v>427.351</v>
      </c>
      <c r="F247" s="182"/>
      <c r="G247" s="183"/>
      <c r="M247" s="179" t="s">
        <v>273</v>
      </c>
      <c r="O247" s="170"/>
    </row>
    <row r="248" spans="1:104" ht="22.5">
      <c r="A248" s="171">
        <v>93</v>
      </c>
      <c r="B248" s="172" t="s">
        <v>389</v>
      </c>
      <c r="C248" s="173" t="s">
        <v>390</v>
      </c>
      <c r="D248" s="174" t="s">
        <v>88</v>
      </c>
      <c r="E248" s="175">
        <v>425.2715</v>
      </c>
      <c r="F248" s="175"/>
      <c r="G248" s="176">
        <f>E248*F248</f>
        <v>0</v>
      </c>
      <c r="O248" s="170">
        <v>2</v>
      </c>
      <c r="AA248" s="146">
        <v>12</v>
      </c>
      <c r="AB248" s="146">
        <v>0</v>
      </c>
      <c r="AC248" s="146">
        <v>81</v>
      </c>
      <c r="AZ248" s="146">
        <v>2</v>
      </c>
      <c r="BA248" s="146">
        <f>IF(AZ248=1,G248,0)</f>
        <v>0</v>
      </c>
      <c r="BB248" s="146">
        <f>IF(AZ248=2,G248,0)</f>
        <v>0</v>
      </c>
      <c r="BC248" s="146">
        <f>IF(AZ248=3,G248,0)</f>
        <v>0</v>
      </c>
      <c r="BD248" s="146">
        <f>IF(AZ248=4,G248,0)</f>
        <v>0</v>
      </c>
      <c r="BE248" s="146">
        <f>IF(AZ248=5,G248,0)</f>
        <v>0</v>
      </c>
      <c r="CA248" s="177">
        <v>12</v>
      </c>
      <c r="CB248" s="177">
        <v>0</v>
      </c>
      <c r="CZ248" s="146">
        <v>0</v>
      </c>
    </row>
    <row r="249" spans="1:15" ht="12.75">
      <c r="A249" s="178"/>
      <c r="B249" s="180"/>
      <c r="C249" s="232" t="s">
        <v>103</v>
      </c>
      <c r="D249" s="226"/>
      <c r="E249" s="204">
        <v>0</v>
      </c>
      <c r="F249" s="182"/>
      <c r="G249" s="183"/>
      <c r="M249" s="179" t="s">
        <v>103</v>
      </c>
      <c r="O249" s="170"/>
    </row>
    <row r="250" spans="1:15" ht="12.75">
      <c r="A250" s="178"/>
      <c r="B250" s="180"/>
      <c r="C250" s="232" t="s">
        <v>278</v>
      </c>
      <c r="D250" s="226"/>
      <c r="E250" s="204">
        <v>44.73</v>
      </c>
      <c r="F250" s="182"/>
      <c r="G250" s="183"/>
      <c r="M250" s="179" t="s">
        <v>278</v>
      </c>
      <c r="O250" s="170"/>
    </row>
    <row r="251" spans="1:15" ht="12.75">
      <c r="A251" s="178"/>
      <c r="B251" s="180"/>
      <c r="C251" s="232" t="s">
        <v>279</v>
      </c>
      <c r="D251" s="226"/>
      <c r="E251" s="204">
        <v>276.125</v>
      </c>
      <c r="F251" s="182"/>
      <c r="G251" s="183"/>
      <c r="M251" s="179" t="s">
        <v>279</v>
      </c>
      <c r="O251" s="170"/>
    </row>
    <row r="252" spans="1:15" ht="12.75">
      <c r="A252" s="178"/>
      <c r="B252" s="180"/>
      <c r="C252" s="232" t="s">
        <v>271</v>
      </c>
      <c r="D252" s="226"/>
      <c r="E252" s="204">
        <v>2.07</v>
      </c>
      <c r="F252" s="182"/>
      <c r="G252" s="183"/>
      <c r="M252" s="179" t="s">
        <v>271</v>
      </c>
      <c r="O252" s="170"/>
    </row>
    <row r="253" spans="1:15" ht="12.75">
      <c r="A253" s="178"/>
      <c r="B253" s="180"/>
      <c r="C253" s="232" t="s">
        <v>280</v>
      </c>
      <c r="D253" s="226"/>
      <c r="E253" s="204">
        <v>-0.9</v>
      </c>
      <c r="F253" s="182"/>
      <c r="G253" s="183"/>
      <c r="M253" s="179" t="s">
        <v>280</v>
      </c>
      <c r="O253" s="170"/>
    </row>
    <row r="254" spans="1:15" ht="12.75">
      <c r="A254" s="178"/>
      <c r="B254" s="180"/>
      <c r="C254" s="232" t="s">
        <v>281</v>
      </c>
      <c r="D254" s="226"/>
      <c r="E254" s="204">
        <v>-0.405</v>
      </c>
      <c r="F254" s="182"/>
      <c r="G254" s="183"/>
      <c r="M254" s="179" t="s">
        <v>281</v>
      </c>
      <c r="O254" s="170"/>
    </row>
    <row r="255" spans="1:15" ht="12.75">
      <c r="A255" s="178"/>
      <c r="B255" s="180"/>
      <c r="C255" s="232" t="s">
        <v>282</v>
      </c>
      <c r="D255" s="226"/>
      <c r="E255" s="204">
        <v>-0.54</v>
      </c>
      <c r="F255" s="182"/>
      <c r="G255" s="183"/>
      <c r="M255" s="179" t="s">
        <v>282</v>
      </c>
      <c r="O255" s="170"/>
    </row>
    <row r="256" spans="1:15" ht="12.75">
      <c r="A256" s="178"/>
      <c r="B256" s="180"/>
      <c r="C256" s="232" t="s">
        <v>107</v>
      </c>
      <c r="D256" s="226"/>
      <c r="E256" s="204">
        <v>321.08</v>
      </c>
      <c r="F256" s="182"/>
      <c r="G256" s="183"/>
      <c r="M256" s="179" t="s">
        <v>107</v>
      </c>
      <c r="O256" s="170"/>
    </row>
    <row r="257" spans="1:15" ht="12.75">
      <c r="A257" s="178"/>
      <c r="B257" s="180"/>
      <c r="C257" s="225" t="s">
        <v>283</v>
      </c>
      <c r="D257" s="226"/>
      <c r="E257" s="181">
        <v>425.2715</v>
      </c>
      <c r="F257" s="182"/>
      <c r="G257" s="183"/>
      <c r="M257" s="179" t="s">
        <v>283</v>
      </c>
      <c r="O257" s="170"/>
    </row>
    <row r="258" spans="1:104" ht="12.75">
      <c r="A258" s="171">
        <v>94</v>
      </c>
      <c r="B258" s="172" t="s">
        <v>391</v>
      </c>
      <c r="C258" s="173" t="s">
        <v>392</v>
      </c>
      <c r="D258" s="174" t="s">
        <v>88</v>
      </c>
      <c r="E258" s="175">
        <v>491.4536</v>
      </c>
      <c r="F258" s="175"/>
      <c r="G258" s="176">
        <f>E258*F258</f>
        <v>0</v>
      </c>
      <c r="O258" s="170">
        <v>2</v>
      </c>
      <c r="AA258" s="146">
        <v>12</v>
      </c>
      <c r="AB258" s="146">
        <v>0</v>
      </c>
      <c r="AC258" s="146">
        <v>82</v>
      </c>
      <c r="AZ258" s="146">
        <v>2</v>
      </c>
      <c r="BA258" s="146">
        <f>IF(AZ258=1,G258,0)</f>
        <v>0</v>
      </c>
      <c r="BB258" s="146">
        <f>IF(AZ258=2,G258,0)</f>
        <v>0</v>
      </c>
      <c r="BC258" s="146">
        <f>IF(AZ258=3,G258,0)</f>
        <v>0</v>
      </c>
      <c r="BD258" s="146">
        <f>IF(AZ258=4,G258,0)</f>
        <v>0</v>
      </c>
      <c r="BE258" s="146">
        <f>IF(AZ258=5,G258,0)</f>
        <v>0</v>
      </c>
      <c r="CA258" s="177">
        <v>12</v>
      </c>
      <c r="CB258" s="177">
        <v>0</v>
      </c>
      <c r="CZ258" s="146">
        <v>0.000170000000000003</v>
      </c>
    </row>
    <row r="259" spans="1:15" ht="12.75">
      <c r="A259" s="178"/>
      <c r="B259" s="180"/>
      <c r="C259" s="232" t="s">
        <v>103</v>
      </c>
      <c r="D259" s="226"/>
      <c r="E259" s="204">
        <v>0</v>
      </c>
      <c r="F259" s="182"/>
      <c r="G259" s="183"/>
      <c r="M259" s="179" t="s">
        <v>103</v>
      </c>
      <c r="O259" s="170"/>
    </row>
    <row r="260" spans="1:15" ht="12.75">
      <c r="A260" s="178"/>
      <c r="B260" s="180"/>
      <c r="C260" s="232" t="s">
        <v>269</v>
      </c>
      <c r="D260" s="226"/>
      <c r="E260" s="204">
        <v>44.1</v>
      </c>
      <c r="F260" s="182"/>
      <c r="G260" s="183"/>
      <c r="M260" s="179" t="s">
        <v>269</v>
      </c>
      <c r="O260" s="170"/>
    </row>
    <row r="261" spans="1:15" ht="12.75">
      <c r="A261" s="178"/>
      <c r="B261" s="180"/>
      <c r="C261" s="232" t="s">
        <v>270</v>
      </c>
      <c r="D261" s="226"/>
      <c r="E261" s="204">
        <v>277.555</v>
      </c>
      <c r="F261" s="182"/>
      <c r="G261" s="183"/>
      <c r="M261" s="179" t="s">
        <v>270</v>
      </c>
      <c r="O261" s="170"/>
    </row>
    <row r="262" spans="1:15" ht="12.75">
      <c r="A262" s="178"/>
      <c r="B262" s="180"/>
      <c r="C262" s="232" t="s">
        <v>271</v>
      </c>
      <c r="D262" s="226"/>
      <c r="E262" s="204">
        <v>2.07</v>
      </c>
      <c r="F262" s="182"/>
      <c r="G262" s="183"/>
      <c r="M262" s="179" t="s">
        <v>271</v>
      </c>
      <c r="O262" s="170"/>
    </row>
    <row r="263" spans="1:15" ht="12.75">
      <c r="A263" s="178"/>
      <c r="B263" s="180"/>
      <c r="C263" s="232" t="s">
        <v>272</v>
      </c>
      <c r="D263" s="226"/>
      <c r="E263" s="204">
        <v>-1.075</v>
      </c>
      <c r="F263" s="182"/>
      <c r="G263" s="183"/>
      <c r="M263" s="179" t="s">
        <v>272</v>
      </c>
      <c r="O263" s="170"/>
    </row>
    <row r="264" spans="1:15" ht="12.75">
      <c r="A264" s="178"/>
      <c r="B264" s="180"/>
      <c r="C264" s="232" t="s">
        <v>107</v>
      </c>
      <c r="D264" s="226"/>
      <c r="E264" s="204">
        <v>322.65</v>
      </c>
      <c r="F264" s="182"/>
      <c r="G264" s="183"/>
      <c r="M264" s="179" t="s">
        <v>107</v>
      </c>
      <c r="O264" s="170"/>
    </row>
    <row r="265" spans="1:15" ht="12.75">
      <c r="A265" s="178"/>
      <c r="B265" s="180"/>
      <c r="C265" s="225" t="s">
        <v>393</v>
      </c>
      <c r="D265" s="226"/>
      <c r="E265" s="181">
        <v>491.4536</v>
      </c>
      <c r="F265" s="182"/>
      <c r="G265" s="183"/>
      <c r="M265" s="179" t="s">
        <v>393</v>
      </c>
      <c r="O265" s="170"/>
    </row>
    <row r="266" spans="1:104" ht="12.75">
      <c r="A266" s="171">
        <v>95</v>
      </c>
      <c r="B266" s="172" t="s">
        <v>394</v>
      </c>
      <c r="C266" s="173" t="s">
        <v>395</v>
      </c>
      <c r="D266" s="174" t="s">
        <v>97</v>
      </c>
      <c r="E266" s="175">
        <v>21.2</v>
      </c>
      <c r="F266" s="175"/>
      <c r="G266" s="176">
        <f>E266*F266</f>
        <v>0</v>
      </c>
      <c r="O266" s="170">
        <v>2</v>
      </c>
      <c r="AA266" s="146">
        <v>12</v>
      </c>
      <c r="AB266" s="146">
        <v>0</v>
      </c>
      <c r="AC266" s="146">
        <v>83</v>
      </c>
      <c r="AZ266" s="146">
        <v>2</v>
      </c>
      <c r="BA266" s="146">
        <f>IF(AZ266=1,G266,0)</f>
        <v>0</v>
      </c>
      <c r="BB266" s="146">
        <f>IF(AZ266=2,G266,0)</f>
        <v>0</v>
      </c>
      <c r="BC266" s="146">
        <f>IF(AZ266=3,G266,0)</f>
        <v>0</v>
      </c>
      <c r="BD266" s="146">
        <f>IF(AZ266=4,G266,0)</f>
        <v>0</v>
      </c>
      <c r="BE266" s="146">
        <f>IF(AZ266=5,G266,0)</f>
        <v>0</v>
      </c>
      <c r="CA266" s="177">
        <v>12</v>
      </c>
      <c r="CB266" s="177">
        <v>0</v>
      </c>
      <c r="CZ266" s="146">
        <v>0</v>
      </c>
    </row>
    <row r="267" spans="1:15" ht="12.75">
      <c r="A267" s="178"/>
      <c r="B267" s="180"/>
      <c r="C267" s="225" t="s">
        <v>396</v>
      </c>
      <c r="D267" s="226"/>
      <c r="E267" s="181">
        <v>21.2</v>
      </c>
      <c r="F267" s="182"/>
      <c r="G267" s="183"/>
      <c r="M267" s="179" t="s">
        <v>396</v>
      </c>
      <c r="O267" s="170"/>
    </row>
    <row r="268" spans="1:104" ht="12.75">
      <c r="A268" s="171">
        <v>96</v>
      </c>
      <c r="B268" s="172" t="s">
        <v>397</v>
      </c>
      <c r="C268" s="173" t="s">
        <v>398</v>
      </c>
      <c r="D268" s="174" t="s">
        <v>62</v>
      </c>
      <c r="E268" s="175">
        <v>675.13655567</v>
      </c>
      <c r="F268" s="175"/>
      <c r="G268" s="176">
        <f>E268*F268</f>
        <v>0</v>
      </c>
      <c r="O268" s="170">
        <v>2</v>
      </c>
      <c r="AA268" s="146">
        <v>7</v>
      </c>
      <c r="AB268" s="146">
        <v>1002</v>
      </c>
      <c r="AC268" s="146">
        <v>5</v>
      </c>
      <c r="AZ268" s="146">
        <v>2</v>
      </c>
      <c r="BA268" s="146">
        <f>IF(AZ268=1,G268,0)</f>
        <v>0</v>
      </c>
      <c r="BB268" s="146">
        <f>IF(AZ268=2,G268,0)</f>
        <v>0</v>
      </c>
      <c r="BC268" s="146">
        <f>IF(AZ268=3,G268,0)</f>
        <v>0</v>
      </c>
      <c r="BD268" s="146">
        <f>IF(AZ268=4,G268,0)</f>
        <v>0</v>
      </c>
      <c r="BE268" s="146">
        <f>IF(AZ268=5,G268,0)</f>
        <v>0</v>
      </c>
      <c r="CA268" s="177">
        <v>7</v>
      </c>
      <c r="CB268" s="177">
        <v>1002</v>
      </c>
      <c r="CZ268" s="146">
        <v>0</v>
      </c>
    </row>
    <row r="269" spans="1:57" ht="12.75">
      <c r="A269" s="184"/>
      <c r="B269" s="185" t="s">
        <v>78</v>
      </c>
      <c r="C269" s="186" t="str">
        <f>CONCATENATE(B236," ",C236)</f>
        <v>765 Krytiny tvrdé</v>
      </c>
      <c r="D269" s="187"/>
      <c r="E269" s="188"/>
      <c r="F269" s="189"/>
      <c r="G269" s="190">
        <f>SUM(G236:G268)</f>
        <v>0</v>
      </c>
      <c r="O269" s="170">
        <v>4</v>
      </c>
      <c r="BA269" s="191">
        <f>SUM(BA236:BA268)</f>
        <v>0</v>
      </c>
      <c r="BB269" s="191">
        <f>SUM(BB236:BB268)</f>
        <v>0</v>
      </c>
      <c r="BC269" s="191">
        <f>SUM(BC236:BC268)</f>
        <v>0</v>
      </c>
      <c r="BD269" s="191">
        <f>SUM(BD236:BD268)</f>
        <v>0</v>
      </c>
      <c r="BE269" s="191">
        <f>SUM(BE236:BE268)</f>
        <v>0</v>
      </c>
    </row>
    <row r="270" spans="1:15" ht="12.75">
      <c r="A270" s="163" t="s">
        <v>74</v>
      </c>
      <c r="B270" s="164" t="s">
        <v>399</v>
      </c>
      <c r="C270" s="165" t="s">
        <v>400</v>
      </c>
      <c r="D270" s="166"/>
      <c r="E270" s="167"/>
      <c r="F270" s="167"/>
      <c r="G270" s="168"/>
      <c r="H270" s="169"/>
      <c r="I270" s="169"/>
      <c r="O270" s="170">
        <v>1</v>
      </c>
    </row>
    <row r="271" spans="1:104" ht="22.5">
      <c r="A271" s="171">
        <v>97</v>
      </c>
      <c r="B271" s="172" t="s">
        <v>401</v>
      </c>
      <c r="C271" s="173" t="s">
        <v>402</v>
      </c>
      <c r="D271" s="174" t="s">
        <v>317</v>
      </c>
      <c r="E271" s="175">
        <v>5</v>
      </c>
      <c r="F271" s="175"/>
      <c r="G271" s="176">
        <f>E271*F271</f>
        <v>0</v>
      </c>
      <c r="O271" s="170">
        <v>2</v>
      </c>
      <c r="AA271" s="146">
        <v>12</v>
      </c>
      <c r="AB271" s="146">
        <v>0</v>
      </c>
      <c r="AC271" s="146">
        <v>87</v>
      </c>
      <c r="AZ271" s="146">
        <v>2</v>
      </c>
      <c r="BA271" s="146">
        <f>IF(AZ271=1,G271,0)</f>
        <v>0</v>
      </c>
      <c r="BB271" s="146">
        <f>IF(AZ271=2,G271,0)</f>
        <v>0</v>
      </c>
      <c r="BC271" s="146">
        <f>IF(AZ271=3,G271,0)</f>
        <v>0</v>
      </c>
      <c r="BD271" s="146">
        <f>IF(AZ271=4,G271,0)</f>
        <v>0</v>
      </c>
      <c r="BE271" s="146">
        <f>IF(AZ271=5,G271,0)</f>
        <v>0</v>
      </c>
      <c r="CA271" s="177">
        <v>12</v>
      </c>
      <c r="CB271" s="177">
        <v>0</v>
      </c>
      <c r="CZ271" s="146">
        <v>0.00028</v>
      </c>
    </row>
    <row r="272" spans="1:104" ht="12.75">
      <c r="A272" s="171">
        <v>98</v>
      </c>
      <c r="B272" s="172" t="s">
        <v>403</v>
      </c>
      <c r="C272" s="173" t="s">
        <v>404</v>
      </c>
      <c r="D272" s="174" t="s">
        <v>62</v>
      </c>
      <c r="E272" s="175">
        <v>227.136</v>
      </c>
      <c r="F272" s="175"/>
      <c r="G272" s="176">
        <f>E272*F272</f>
        <v>0</v>
      </c>
      <c r="O272" s="170">
        <v>2</v>
      </c>
      <c r="AA272" s="146">
        <v>7</v>
      </c>
      <c r="AB272" s="146">
        <v>1002</v>
      </c>
      <c r="AC272" s="146">
        <v>5</v>
      </c>
      <c r="AZ272" s="146">
        <v>2</v>
      </c>
      <c r="BA272" s="146">
        <f>IF(AZ272=1,G272,0)</f>
        <v>0</v>
      </c>
      <c r="BB272" s="146">
        <f>IF(AZ272=2,G272,0)</f>
        <v>0</v>
      </c>
      <c r="BC272" s="146">
        <f>IF(AZ272=3,G272,0)</f>
        <v>0</v>
      </c>
      <c r="BD272" s="146">
        <f>IF(AZ272=4,G272,0)</f>
        <v>0</v>
      </c>
      <c r="BE272" s="146">
        <f>IF(AZ272=5,G272,0)</f>
        <v>0</v>
      </c>
      <c r="CA272" s="177">
        <v>7</v>
      </c>
      <c r="CB272" s="177">
        <v>1002</v>
      </c>
      <c r="CZ272" s="146">
        <v>0</v>
      </c>
    </row>
    <row r="273" spans="1:57" ht="12.75">
      <c r="A273" s="184"/>
      <c r="B273" s="185" t="s">
        <v>78</v>
      </c>
      <c r="C273" s="186" t="str">
        <f>CONCATENATE(B270," ",C270)</f>
        <v>766 Konstrukce truhlářské</v>
      </c>
      <c r="D273" s="187"/>
      <c r="E273" s="188"/>
      <c r="F273" s="189"/>
      <c r="G273" s="190">
        <f>SUM(G270:G272)</f>
        <v>0</v>
      </c>
      <c r="O273" s="170">
        <v>4</v>
      </c>
      <c r="BA273" s="191">
        <f>SUM(BA270:BA272)</f>
        <v>0</v>
      </c>
      <c r="BB273" s="191">
        <f>SUM(BB270:BB272)</f>
        <v>0</v>
      </c>
      <c r="BC273" s="191">
        <f>SUM(BC270:BC272)</f>
        <v>0</v>
      </c>
      <c r="BD273" s="191">
        <f>SUM(BD270:BD272)</f>
        <v>0</v>
      </c>
      <c r="BE273" s="191">
        <f>SUM(BE270:BE272)</f>
        <v>0</v>
      </c>
    </row>
    <row r="274" spans="1:15" ht="12.75">
      <c r="A274" s="163" t="s">
        <v>74</v>
      </c>
      <c r="B274" s="164" t="s">
        <v>405</v>
      </c>
      <c r="C274" s="165" t="s">
        <v>406</v>
      </c>
      <c r="D274" s="166"/>
      <c r="E274" s="167"/>
      <c r="F274" s="167"/>
      <c r="G274" s="168"/>
      <c r="H274" s="169"/>
      <c r="I274" s="169"/>
      <c r="O274" s="170">
        <v>1</v>
      </c>
    </row>
    <row r="275" spans="1:104" ht="12.75">
      <c r="A275" s="171">
        <v>99</v>
      </c>
      <c r="B275" s="172" t="s">
        <v>407</v>
      </c>
      <c r="C275" s="173" t="s">
        <v>408</v>
      </c>
      <c r="D275" s="174" t="s">
        <v>88</v>
      </c>
      <c r="E275" s="175">
        <v>289.7031</v>
      </c>
      <c r="F275" s="175"/>
      <c r="G275" s="176">
        <f>E275*F275</f>
        <v>0</v>
      </c>
      <c r="O275" s="170">
        <v>2</v>
      </c>
      <c r="AA275" s="146">
        <v>1</v>
      </c>
      <c r="AB275" s="146">
        <v>7</v>
      </c>
      <c r="AC275" s="146">
        <v>7</v>
      </c>
      <c r="AZ275" s="146">
        <v>2</v>
      </c>
      <c r="BA275" s="146">
        <f>IF(AZ275=1,G275,0)</f>
        <v>0</v>
      </c>
      <c r="BB275" s="146">
        <f>IF(AZ275=2,G275,0)</f>
        <v>0</v>
      </c>
      <c r="BC275" s="146">
        <f>IF(AZ275=3,G275,0)</f>
        <v>0</v>
      </c>
      <c r="BD275" s="146">
        <f>IF(AZ275=4,G275,0)</f>
        <v>0</v>
      </c>
      <c r="BE275" s="146">
        <f>IF(AZ275=5,G275,0)</f>
        <v>0</v>
      </c>
      <c r="CA275" s="177">
        <v>1</v>
      </c>
      <c r="CB275" s="177">
        <v>7</v>
      </c>
      <c r="CZ275" s="146">
        <v>0</v>
      </c>
    </row>
    <row r="276" spans="1:15" ht="12.75">
      <c r="A276" s="178"/>
      <c r="B276" s="180"/>
      <c r="C276" s="225" t="s">
        <v>266</v>
      </c>
      <c r="D276" s="226"/>
      <c r="E276" s="181">
        <v>289.7031</v>
      </c>
      <c r="F276" s="182"/>
      <c r="G276" s="183"/>
      <c r="M276" s="179" t="s">
        <v>266</v>
      </c>
      <c r="O276" s="170"/>
    </row>
    <row r="277" spans="1:104" ht="22.5">
      <c r="A277" s="171">
        <v>100</v>
      </c>
      <c r="B277" s="172" t="s">
        <v>409</v>
      </c>
      <c r="C277" s="173" t="s">
        <v>410</v>
      </c>
      <c r="D277" s="174" t="s">
        <v>411</v>
      </c>
      <c r="E277" s="175">
        <v>61</v>
      </c>
      <c r="F277" s="175"/>
      <c r="G277" s="176">
        <f>E277*F277</f>
        <v>0</v>
      </c>
      <c r="O277" s="170">
        <v>2</v>
      </c>
      <c r="AA277" s="146">
        <v>1</v>
      </c>
      <c r="AB277" s="146">
        <v>7</v>
      </c>
      <c r="AC277" s="146">
        <v>7</v>
      </c>
      <c r="AZ277" s="146">
        <v>2</v>
      </c>
      <c r="BA277" s="146">
        <f>IF(AZ277=1,G277,0)</f>
        <v>0</v>
      </c>
      <c r="BB277" s="146">
        <f>IF(AZ277=2,G277,0)</f>
        <v>0</v>
      </c>
      <c r="BC277" s="146">
        <f>IF(AZ277=3,G277,0)</f>
        <v>0</v>
      </c>
      <c r="BD277" s="146">
        <f>IF(AZ277=4,G277,0)</f>
        <v>0</v>
      </c>
      <c r="BE277" s="146">
        <f>IF(AZ277=5,G277,0)</f>
        <v>0</v>
      </c>
      <c r="CA277" s="177">
        <v>1</v>
      </c>
      <c r="CB277" s="177">
        <v>7</v>
      </c>
      <c r="CZ277" s="146">
        <v>6E-05</v>
      </c>
    </row>
    <row r="278" spans="1:15" ht="12.75">
      <c r="A278" s="178"/>
      <c r="B278" s="180"/>
      <c r="C278" s="225" t="s">
        <v>412</v>
      </c>
      <c r="D278" s="226"/>
      <c r="E278" s="181">
        <v>61</v>
      </c>
      <c r="F278" s="182"/>
      <c r="G278" s="183"/>
      <c r="M278" s="179" t="s">
        <v>412</v>
      </c>
      <c r="O278" s="170"/>
    </row>
    <row r="279" spans="1:104" ht="12.75">
      <c r="A279" s="171">
        <v>101</v>
      </c>
      <c r="B279" s="172" t="s">
        <v>413</v>
      </c>
      <c r="C279" s="173" t="s">
        <v>414</v>
      </c>
      <c r="D279" s="174" t="s">
        <v>77</v>
      </c>
      <c r="E279" s="175">
        <v>2</v>
      </c>
      <c r="F279" s="175"/>
      <c r="G279" s="176">
        <f>E279*F279</f>
        <v>0</v>
      </c>
      <c r="O279" s="170">
        <v>2</v>
      </c>
      <c r="AA279" s="146">
        <v>12</v>
      </c>
      <c r="AB279" s="146">
        <v>0</v>
      </c>
      <c r="AC279" s="146">
        <v>88</v>
      </c>
      <c r="AZ279" s="146">
        <v>2</v>
      </c>
      <c r="BA279" s="146">
        <f>IF(AZ279=1,G279,0)</f>
        <v>0</v>
      </c>
      <c r="BB279" s="146">
        <f>IF(AZ279=2,G279,0)</f>
        <v>0</v>
      </c>
      <c r="BC279" s="146">
        <f>IF(AZ279=3,G279,0)</f>
        <v>0</v>
      </c>
      <c r="BD279" s="146">
        <f>IF(AZ279=4,G279,0)</f>
        <v>0</v>
      </c>
      <c r="BE279" s="146">
        <f>IF(AZ279=5,G279,0)</f>
        <v>0</v>
      </c>
      <c r="CA279" s="177">
        <v>12</v>
      </c>
      <c r="CB279" s="177">
        <v>0</v>
      </c>
      <c r="CZ279" s="146">
        <v>0</v>
      </c>
    </row>
    <row r="280" spans="1:104" ht="22.5">
      <c r="A280" s="171">
        <v>102</v>
      </c>
      <c r="B280" s="172" t="s">
        <v>415</v>
      </c>
      <c r="C280" s="173" t="s">
        <v>416</v>
      </c>
      <c r="D280" s="174" t="s">
        <v>88</v>
      </c>
      <c r="E280" s="175">
        <v>7.8</v>
      </c>
      <c r="F280" s="175"/>
      <c r="G280" s="176">
        <f>E280*F280</f>
        <v>0</v>
      </c>
      <c r="O280" s="170">
        <v>2</v>
      </c>
      <c r="AA280" s="146">
        <v>12</v>
      </c>
      <c r="AB280" s="146">
        <v>0</v>
      </c>
      <c r="AC280" s="146">
        <v>89</v>
      </c>
      <c r="AZ280" s="146">
        <v>2</v>
      </c>
      <c r="BA280" s="146">
        <f>IF(AZ280=1,G280,0)</f>
        <v>0</v>
      </c>
      <c r="BB280" s="146">
        <f>IF(AZ280=2,G280,0)</f>
        <v>0</v>
      </c>
      <c r="BC280" s="146">
        <f>IF(AZ280=3,G280,0)</f>
        <v>0</v>
      </c>
      <c r="BD280" s="146">
        <f>IF(AZ280=4,G280,0)</f>
        <v>0</v>
      </c>
      <c r="BE280" s="146">
        <f>IF(AZ280=5,G280,0)</f>
        <v>0</v>
      </c>
      <c r="CA280" s="177">
        <v>12</v>
      </c>
      <c r="CB280" s="177">
        <v>0</v>
      </c>
      <c r="CZ280" s="146">
        <v>0</v>
      </c>
    </row>
    <row r="281" spans="1:15" ht="12.75">
      <c r="A281" s="178"/>
      <c r="B281" s="180"/>
      <c r="C281" s="225" t="s">
        <v>417</v>
      </c>
      <c r="D281" s="226"/>
      <c r="E281" s="181">
        <v>0.96</v>
      </c>
      <c r="F281" s="182"/>
      <c r="G281" s="183"/>
      <c r="M281" s="179" t="s">
        <v>417</v>
      </c>
      <c r="O281" s="170"/>
    </row>
    <row r="282" spans="1:15" ht="12.75">
      <c r="A282" s="178"/>
      <c r="B282" s="180"/>
      <c r="C282" s="225" t="s">
        <v>418</v>
      </c>
      <c r="D282" s="226"/>
      <c r="E282" s="181">
        <v>6.84</v>
      </c>
      <c r="F282" s="182"/>
      <c r="G282" s="183"/>
      <c r="M282" s="179" t="s">
        <v>418</v>
      </c>
      <c r="O282" s="170"/>
    </row>
    <row r="283" spans="1:104" ht="22.5">
      <c r="A283" s="171">
        <v>103</v>
      </c>
      <c r="B283" s="172" t="s">
        <v>419</v>
      </c>
      <c r="C283" s="173" t="s">
        <v>420</v>
      </c>
      <c r="D283" s="174" t="s">
        <v>77</v>
      </c>
      <c r="E283" s="175">
        <v>14</v>
      </c>
      <c r="F283" s="175"/>
      <c r="G283" s="176">
        <f aca="true" t="shared" si="6" ref="G283:G289">E283*F283</f>
        <v>0</v>
      </c>
      <c r="O283" s="170">
        <v>2</v>
      </c>
      <c r="AA283" s="146">
        <v>12</v>
      </c>
      <c r="AB283" s="146">
        <v>0</v>
      </c>
      <c r="AC283" s="146">
        <v>90</v>
      </c>
      <c r="AZ283" s="146">
        <v>2</v>
      </c>
      <c r="BA283" s="146">
        <f aca="true" t="shared" si="7" ref="BA283:BA289">IF(AZ283=1,G283,0)</f>
        <v>0</v>
      </c>
      <c r="BB283" s="146">
        <f aca="true" t="shared" si="8" ref="BB283:BB289">IF(AZ283=2,G283,0)</f>
        <v>0</v>
      </c>
      <c r="BC283" s="146">
        <f aca="true" t="shared" si="9" ref="BC283:BC289">IF(AZ283=3,G283,0)</f>
        <v>0</v>
      </c>
      <c r="BD283" s="146">
        <f aca="true" t="shared" si="10" ref="BD283:BD289">IF(AZ283=4,G283,0)</f>
        <v>0</v>
      </c>
      <c r="BE283" s="146">
        <f aca="true" t="shared" si="11" ref="BE283:BE289">IF(AZ283=5,G283,0)</f>
        <v>0</v>
      </c>
      <c r="CA283" s="177">
        <v>12</v>
      </c>
      <c r="CB283" s="177">
        <v>0</v>
      </c>
      <c r="CZ283" s="146">
        <v>0</v>
      </c>
    </row>
    <row r="284" spans="1:104" ht="22.5">
      <c r="A284" s="171">
        <v>104</v>
      </c>
      <c r="B284" s="172" t="s">
        <v>421</v>
      </c>
      <c r="C284" s="173" t="s">
        <v>422</v>
      </c>
      <c r="D284" s="174" t="s">
        <v>142</v>
      </c>
      <c r="E284" s="175">
        <v>1</v>
      </c>
      <c r="F284" s="175"/>
      <c r="G284" s="176">
        <f t="shared" si="6"/>
        <v>0</v>
      </c>
      <c r="O284" s="170">
        <v>2</v>
      </c>
      <c r="AA284" s="146">
        <v>12</v>
      </c>
      <c r="AB284" s="146">
        <v>0</v>
      </c>
      <c r="AC284" s="146">
        <v>91</v>
      </c>
      <c r="AZ284" s="146">
        <v>2</v>
      </c>
      <c r="BA284" s="146">
        <f t="shared" si="7"/>
        <v>0</v>
      </c>
      <c r="BB284" s="146">
        <f t="shared" si="8"/>
        <v>0</v>
      </c>
      <c r="BC284" s="146">
        <f t="shared" si="9"/>
        <v>0</v>
      </c>
      <c r="BD284" s="146">
        <f t="shared" si="10"/>
        <v>0</v>
      </c>
      <c r="BE284" s="146">
        <f t="shared" si="11"/>
        <v>0</v>
      </c>
      <c r="CA284" s="177">
        <v>12</v>
      </c>
      <c r="CB284" s="177">
        <v>0</v>
      </c>
      <c r="CZ284" s="146">
        <v>0</v>
      </c>
    </row>
    <row r="285" spans="1:104" ht="22.5">
      <c r="A285" s="171">
        <v>105</v>
      </c>
      <c r="B285" s="172" t="s">
        <v>423</v>
      </c>
      <c r="C285" s="173" t="s">
        <v>424</v>
      </c>
      <c r="D285" s="174" t="s">
        <v>142</v>
      </c>
      <c r="E285" s="175">
        <v>1</v>
      </c>
      <c r="F285" s="175"/>
      <c r="G285" s="176">
        <f t="shared" si="6"/>
        <v>0</v>
      </c>
      <c r="O285" s="170">
        <v>2</v>
      </c>
      <c r="AA285" s="146">
        <v>12</v>
      </c>
      <c r="AB285" s="146">
        <v>0</v>
      </c>
      <c r="AC285" s="146">
        <v>92</v>
      </c>
      <c r="AZ285" s="146">
        <v>2</v>
      </c>
      <c r="BA285" s="146">
        <f t="shared" si="7"/>
        <v>0</v>
      </c>
      <c r="BB285" s="146">
        <f t="shared" si="8"/>
        <v>0</v>
      </c>
      <c r="BC285" s="146">
        <f t="shared" si="9"/>
        <v>0</v>
      </c>
      <c r="BD285" s="146">
        <f t="shared" si="10"/>
        <v>0</v>
      </c>
      <c r="BE285" s="146">
        <f t="shared" si="11"/>
        <v>0</v>
      </c>
      <c r="CA285" s="177">
        <v>12</v>
      </c>
      <c r="CB285" s="177">
        <v>0</v>
      </c>
      <c r="CZ285" s="146">
        <v>0</v>
      </c>
    </row>
    <row r="286" spans="1:104" ht="12.75">
      <c r="A286" s="171">
        <v>106</v>
      </c>
      <c r="B286" s="172" t="s">
        <v>425</v>
      </c>
      <c r="C286" s="173" t="s">
        <v>426</v>
      </c>
      <c r="D286" s="174" t="s">
        <v>142</v>
      </c>
      <c r="E286" s="175">
        <v>1</v>
      </c>
      <c r="F286" s="175"/>
      <c r="G286" s="176">
        <f t="shared" si="6"/>
        <v>0</v>
      </c>
      <c r="O286" s="170">
        <v>2</v>
      </c>
      <c r="AA286" s="146">
        <v>12</v>
      </c>
      <c r="AB286" s="146">
        <v>0</v>
      </c>
      <c r="AC286" s="146">
        <v>93</v>
      </c>
      <c r="AZ286" s="146">
        <v>2</v>
      </c>
      <c r="BA286" s="146">
        <f t="shared" si="7"/>
        <v>0</v>
      </c>
      <c r="BB286" s="146">
        <f t="shared" si="8"/>
        <v>0</v>
      </c>
      <c r="BC286" s="146">
        <f t="shared" si="9"/>
        <v>0</v>
      </c>
      <c r="BD286" s="146">
        <f t="shared" si="10"/>
        <v>0</v>
      </c>
      <c r="BE286" s="146">
        <f t="shared" si="11"/>
        <v>0</v>
      </c>
      <c r="CA286" s="177">
        <v>12</v>
      </c>
      <c r="CB286" s="177">
        <v>0</v>
      </c>
      <c r="CZ286" s="146">
        <v>0</v>
      </c>
    </row>
    <row r="287" spans="1:104" ht="12.75">
      <c r="A287" s="171">
        <v>107</v>
      </c>
      <c r="B287" s="172" t="s">
        <v>427</v>
      </c>
      <c r="C287" s="173" t="s">
        <v>428</v>
      </c>
      <c r="D287" s="174" t="s">
        <v>77</v>
      </c>
      <c r="E287" s="175">
        <v>4</v>
      </c>
      <c r="F287" s="175"/>
      <c r="G287" s="176">
        <f t="shared" si="6"/>
        <v>0</v>
      </c>
      <c r="O287" s="170">
        <v>2</v>
      </c>
      <c r="AA287" s="146">
        <v>12</v>
      </c>
      <c r="AB287" s="146">
        <v>0</v>
      </c>
      <c r="AC287" s="146">
        <v>94</v>
      </c>
      <c r="AZ287" s="146">
        <v>2</v>
      </c>
      <c r="BA287" s="146">
        <f t="shared" si="7"/>
        <v>0</v>
      </c>
      <c r="BB287" s="146">
        <f t="shared" si="8"/>
        <v>0</v>
      </c>
      <c r="BC287" s="146">
        <f t="shared" si="9"/>
        <v>0</v>
      </c>
      <c r="BD287" s="146">
        <f t="shared" si="10"/>
        <v>0</v>
      </c>
      <c r="BE287" s="146">
        <f t="shared" si="11"/>
        <v>0</v>
      </c>
      <c r="CA287" s="177">
        <v>12</v>
      </c>
      <c r="CB287" s="177">
        <v>0</v>
      </c>
      <c r="CZ287" s="146">
        <v>0.0151500000000055</v>
      </c>
    </row>
    <row r="288" spans="1:104" ht="22.5">
      <c r="A288" s="171">
        <v>108</v>
      </c>
      <c r="B288" s="172" t="s">
        <v>429</v>
      </c>
      <c r="C288" s="173" t="s">
        <v>430</v>
      </c>
      <c r="D288" s="174" t="s">
        <v>142</v>
      </c>
      <c r="E288" s="175">
        <v>1</v>
      </c>
      <c r="F288" s="175"/>
      <c r="G288" s="176">
        <f t="shared" si="6"/>
        <v>0</v>
      </c>
      <c r="O288" s="170">
        <v>2</v>
      </c>
      <c r="AA288" s="146">
        <v>12</v>
      </c>
      <c r="AB288" s="146">
        <v>0</v>
      </c>
      <c r="AC288" s="146">
        <v>95</v>
      </c>
      <c r="AZ288" s="146">
        <v>2</v>
      </c>
      <c r="BA288" s="146">
        <f t="shared" si="7"/>
        <v>0</v>
      </c>
      <c r="BB288" s="146">
        <f t="shared" si="8"/>
        <v>0</v>
      </c>
      <c r="BC288" s="146">
        <f t="shared" si="9"/>
        <v>0</v>
      </c>
      <c r="BD288" s="146">
        <f t="shared" si="10"/>
        <v>0</v>
      </c>
      <c r="BE288" s="146">
        <f t="shared" si="11"/>
        <v>0</v>
      </c>
      <c r="CA288" s="177">
        <v>12</v>
      </c>
      <c r="CB288" s="177">
        <v>0</v>
      </c>
      <c r="CZ288" s="146">
        <v>0</v>
      </c>
    </row>
    <row r="289" spans="1:104" ht="12.75">
      <c r="A289" s="171">
        <v>109</v>
      </c>
      <c r="B289" s="172" t="s">
        <v>431</v>
      </c>
      <c r="C289" s="173" t="s">
        <v>432</v>
      </c>
      <c r="D289" s="174" t="s">
        <v>62</v>
      </c>
      <c r="E289" s="175">
        <v>630.31362414</v>
      </c>
      <c r="F289" s="175"/>
      <c r="G289" s="176">
        <f t="shared" si="6"/>
        <v>0</v>
      </c>
      <c r="O289" s="170">
        <v>2</v>
      </c>
      <c r="AA289" s="146">
        <v>7</v>
      </c>
      <c r="AB289" s="146">
        <v>1002</v>
      </c>
      <c r="AC289" s="146">
        <v>5</v>
      </c>
      <c r="AZ289" s="146">
        <v>2</v>
      </c>
      <c r="BA289" s="146">
        <f t="shared" si="7"/>
        <v>0</v>
      </c>
      <c r="BB289" s="146">
        <f t="shared" si="8"/>
        <v>0</v>
      </c>
      <c r="BC289" s="146">
        <f t="shared" si="9"/>
        <v>0</v>
      </c>
      <c r="BD289" s="146">
        <f t="shared" si="10"/>
        <v>0</v>
      </c>
      <c r="BE289" s="146">
        <f t="shared" si="11"/>
        <v>0</v>
      </c>
      <c r="CA289" s="177">
        <v>7</v>
      </c>
      <c r="CB289" s="177">
        <v>1002</v>
      </c>
      <c r="CZ289" s="146">
        <v>0</v>
      </c>
    </row>
    <row r="290" spans="1:57" ht="12.75">
      <c r="A290" s="184"/>
      <c r="B290" s="185" t="s">
        <v>78</v>
      </c>
      <c r="C290" s="186" t="str">
        <f>CONCATENATE(B274," ",C274)</f>
        <v>767 Konstrukce zámečnické</v>
      </c>
      <c r="D290" s="187"/>
      <c r="E290" s="188"/>
      <c r="F290" s="189"/>
      <c r="G290" s="190">
        <f>SUM(G274:G289)</f>
        <v>0</v>
      </c>
      <c r="O290" s="170">
        <v>4</v>
      </c>
      <c r="BA290" s="191">
        <f>SUM(BA274:BA289)</f>
        <v>0</v>
      </c>
      <c r="BB290" s="191">
        <f>SUM(BB274:BB289)</f>
        <v>0</v>
      </c>
      <c r="BC290" s="191">
        <f>SUM(BC274:BC289)</f>
        <v>0</v>
      </c>
      <c r="BD290" s="191">
        <f>SUM(BD274:BD289)</f>
        <v>0</v>
      </c>
      <c r="BE290" s="191">
        <f>SUM(BE274:BE289)</f>
        <v>0</v>
      </c>
    </row>
    <row r="291" spans="1:15" ht="12.75">
      <c r="A291" s="163" t="s">
        <v>74</v>
      </c>
      <c r="B291" s="164" t="s">
        <v>433</v>
      </c>
      <c r="C291" s="165" t="s">
        <v>434</v>
      </c>
      <c r="D291" s="166"/>
      <c r="E291" s="167"/>
      <c r="F291" s="167"/>
      <c r="G291" s="168"/>
      <c r="H291" s="169"/>
      <c r="I291" s="169"/>
      <c r="O291" s="170">
        <v>1</v>
      </c>
    </row>
    <row r="292" spans="1:104" ht="12.75">
      <c r="A292" s="171">
        <v>110</v>
      </c>
      <c r="B292" s="172" t="s">
        <v>435</v>
      </c>
      <c r="C292" s="173" t="s">
        <v>436</v>
      </c>
      <c r="D292" s="174" t="s">
        <v>88</v>
      </c>
      <c r="E292" s="175">
        <v>1618.3352</v>
      </c>
      <c r="F292" s="175"/>
      <c r="G292" s="176">
        <f>E292*F292</f>
        <v>0</v>
      </c>
      <c r="O292" s="170">
        <v>2</v>
      </c>
      <c r="AA292" s="146">
        <v>1</v>
      </c>
      <c r="AB292" s="146">
        <v>7</v>
      </c>
      <c r="AC292" s="146">
        <v>7</v>
      </c>
      <c r="AZ292" s="146">
        <v>2</v>
      </c>
      <c r="BA292" s="146">
        <f>IF(AZ292=1,G292,0)</f>
        <v>0</v>
      </c>
      <c r="BB292" s="146">
        <f>IF(AZ292=2,G292,0)</f>
        <v>0</v>
      </c>
      <c r="BC292" s="146">
        <f>IF(AZ292=3,G292,0)</f>
        <v>0</v>
      </c>
      <c r="BD292" s="146">
        <f>IF(AZ292=4,G292,0)</f>
        <v>0</v>
      </c>
      <c r="BE292" s="146">
        <f>IF(AZ292=5,G292,0)</f>
        <v>0</v>
      </c>
      <c r="CA292" s="177">
        <v>1</v>
      </c>
      <c r="CB292" s="177">
        <v>7</v>
      </c>
      <c r="CZ292" s="146">
        <v>0.00016</v>
      </c>
    </row>
    <row r="293" spans="1:15" ht="12.75">
      <c r="A293" s="178"/>
      <c r="B293" s="180"/>
      <c r="C293" s="225" t="s">
        <v>287</v>
      </c>
      <c r="D293" s="226"/>
      <c r="E293" s="181">
        <v>593.7</v>
      </c>
      <c r="F293" s="182"/>
      <c r="G293" s="183"/>
      <c r="M293" s="179" t="s">
        <v>287</v>
      </c>
      <c r="O293" s="170"/>
    </row>
    <row r="294" spans="1:15" ht="12.75">
      <c r="A294" s="178"/>
      <c r="B294" s="180"/>
      <c r="C294" s="225" t="s">
        <v>437</v>
      </c>
      <c r="D294" s="226"/>
      <c r="E294" s="181">
        <v>240</v>
      </c>
      <c r="F294" s="182"/>
      <c r="G294" s="183"/>
      <c r="M294" s="179" t="s">
        <v>437</v>
      </c>
      <c r="O294" s="170"/>
    </row>
    <row r="295" spans="1:15" ht="12.75">
      <c r="A295" s="178"/>
      <c r="B295" s="180"/>
      <c r="C295" s="225" t="s">
        <v>438</v>
      </c>
      <c r="D295" s="226"/>
      <c r="E295" s="181">
        <v>154.8</v>
      </c>
      <c r="F295" s="182"/>
      <c r="G295" s="183"/>
      <c r="M295" s="179" t="s">
        <v>438</v>
      </c>
      <c r="O295" s="170"/>
    </row>
    <row r="296" spans="1:15" ht="12.75">
      <c r="A296" s="178"/>
      <c r="B296" s="180"/>
      <c r="C296" s="225" t="s">
        <v>439</v>
      </c>
      <c r="D296" s="226"/>
      <c r="E296" s="181">
        <v>59</v>
      </c>
      <c r="F296" s="182"/>
      <c r="G296" s="183"/>
      <c r="M296" s="179" t="s">
        <v>439</v>
      </c>
      <c r="O296" s="170"/>
    </row>
    <row r="297" spans="1:15" ht="12.75">
      <c r="A297" s="178"/>
      <c r="B297" s="180"/>
      <c r="C297" s="225" t="s">
        <v>440</v>
      </c>
      <c r="D297" s="226"/>
      <c r="E297" s="181">
        <v>145.8352</v>
      </c>
      <c r="F297" s="182"/>
      <c r="G297" s="183"/>
      <c r="M297" s="179" t="s">
        <v>440</v>
      </c>
      <c r="O297" s="170"/>
    </row>
    <row r="298" spans="1:15" ht="12.75">
      <c r="A298" s="178"/>
      <c r="B298" s="180"/>
      <c r="C298" s="225" t="s">
        <v>441</v>
      </c>
      <c r="D298" s="226"/>
      <c r="E298" s="181">
        <v>425</v>
      </c>
      <c r="F298" s="182"/>
      <c r="G298" s="183"/>
      <c r="M298" s="179" t="s">
        <v>441</v>
      </c>
      <c r="O298" s="170"/>
    </row>
    <row r="299" spans="1:57" ht="12.75">
      <c r="A299" s="184"/>
      <c r="B299" s="185" t="s">
        <v>78</v>
      </c>
      <c r="C299" s="186" t="str">
        <f>CONCATENATE(B291," ",C291)</f>
        <v>783 Nátěry</v>
      </c>
      <c r="D299" s="187"/>
      <c r="E299" s="188"/>
      <c r="F299" s="189"/>
      <c r="G299" s="190">
        <f>SUM(G291:G298)</f>
        <v>0</v>
      </c>
      <c r="O299" s="170">
        <v>4</v>
      </c>
      <c r="BA299" s="191">
        <f>SUM(BA291:BA298)</f>
        <v>0</v>
      </c>
      <c r="BB299" s="191">
        <f>SUM(BB291:BB298)</f>
        <v>0</v>
      </c>
      <c r="BC299" s="191">
        <f>SUM(BC291:BC298)</f>
        <v>0</v>
      </c>
      <c r="BD299" s="191">
        <f>SUM(BD291:BD298)</f>
        <v>0</v>
      </c>
      <c r="BE299" s="191">
        <f>SUM(BE291:BE298)</f>
        <v>0</v>
      </c>
    </row>
    <row r="300" spans="1:15" ht="12.75">
      <c r="A300" s="163" t="s">
        <v>74</v>
      </c>
      <c r="B300" s="164" t="s">
        <v>442</v>
      </c>
      <c r="C300" s="165" t="s">
        <v>443</v>
      </c>
      <c r="D300" s="166"/>
      <c r="E300" s="167"/>
      <c r="F300" s="167"/>
      <c r="G300" s="168"/>
      <c r="H300" s="169"/>
      <c r="I300" s="169"/>
      <c r="O300" s="170">
        <v>1</v>
      </c>
    </row>
    <row r="301" spans="1:104" ht="12.75">
      <c r="A301" s="171">
        <v>111</v>
      </c>
      <c r="B301" s="172" t="s">
        <v>444</v>
      </c>
      <c r="C301" s="173" t="s">
        <v>445</v>
      </c>
      <c r="D301" s="174" t="s">
        <v>446</v>
      </c>
      <c r="E301" s="175">
        <v>1</v>
      </c>
      <c r="F301" s="175"/>
      <c r="G301" s="176">
        <f>E301*F301</f>
        <v>0</v>
      </c>
      <c r="O301" s="170">
        <v>2</v>
      </c>
      <c r="AA301" s="146">
        <v>1</v>
      </c>
      <c r="AB301" s="146">
        <v>9</v>
      </c>
      <c r="AC301" s="146">
        <v>9</v>
      </c>
      <c r="AZ301" s="146">
        <v>4</v>
      </c>
      <c r="BA301" s="146">
        <f>IF(AZ301=1,G301,0)</f>
        <v>0</v>
      </c>
      <c r="BB301" s="146">
        <f>IF(AZ301=2,G301,0)</f>
        <v>0</v>
      </c>
      <c r="BC301" s="146">
        <f>IF(AZ301=3,G301,0)</f>
        <v>0</v>
      </c>
      <c r="BD301" s="146">
        <f>IF(AZ301=4,G301,0)</f>
        <v>0</v>
      </c>
      <c r="BE301" s="146">
        <f>IF(AZ301=5,G301,0)</f>
        <v>0</v>
      </c>
      <c r="CA301" s="177">
        <v>1</v>
      </c>
      <c r="CB301" s="177">
        <v>9</v>
      </c>
      <c r="CZ301" s="146">
        <v>0</v>
      </c>
    </row>
    <row r="302" spans="1:104" ht="12.75">
      <c r="A302" s="171">
        <v>112</v>
      </c>
      <c r="B302" s="172" t="s">
        <v>447</v>
      </c>
      <c r="C302" s="173" t="s">
        <v>448</v>
      </c>
      <c r="D302" s="174" t="s">
        <v>142</v>
      </c>
      <c r="E302" s="175">
        <v>1</v>
      </c>
      <c r="F302" s="175"/>
      <c r="G302" s="176">
        <f>E302*F302</f>
        <v>0</v>
      </c>
      <c r="O302" s="170">
        <v>2</v>
      </c>
      <c r="AA302" s="146">
        <v>1</v>
      </c>
      <c r="AB302" s="146">
        <v>9</v>
      </c>
      <c r="AC302" s="146">
        <v>9</v>
      </c>
      <c r="AZ302" s="146">
        <v>4</v>
      </c>
      <c r="BA302" s="146">
        <f>IF(AZ302=1,G302,0)</f>
        <v>0</v>
      </c>
      <c r="BB302" s="146">
        <f>IF(AZ302=2,G302,0)</f>
        <v>0</v>
      </c>
      <c r="BC302" s="146">
        <f>IF(AZ302=3,G302,0)</f>
        <v>0</v>
      </c>
      <c r="BD302" s="146">
        <f>IF(AZ302=4,G302,0)</f>
        <v>0</v>
      </c>
      <c r="BE302" s="146">
        <f>IF(AZ302=5,G302,0)</f>
        <v>0</v>
      </c>
      <c r="CA302" s="177">
        <v>1</v>
      </c>
      <c r="CB302" s="177">
        <v>9</v>
      </c>
      <c r="CZ302" s="146">
        <v>0</v>
      </c>
    </row>
    <row r="303" spans="1:57" ht="12.75">
      <c r="A303" s="184"/>
      <c r="B303" s="185" t="s">
        <v>78</v>
      </c>
      <c r="C303" s="186" t="str">
        <f>CONCATENATE(B300," ",C300)</f>
        <v>M21 Elektromontáže</v>
      </c>
      <c r="D303" s="187"/>
      <c r="E303" s="188"/>
      <c r="F303" s="189"/>
      <c r="G303" s="190">
        <f>SUM(G300:G302)</f>
        <v>0</v>
      </c>
      <c r="O303" s="170">
        <v>4</v>
      </c>
      <c r="BA303" s="191">
        <f>SUM(BA300:BA302)</f>
        <v>0</v>
      </c>
      <c r="BB303" s="191">
        <f>SUM(BB300:BB302)</f>
        <v>0</v>
      </c>
      <c r="BC303" s="191">
        <f>SUM(BC300:BC302)</f>
        <v>0</v>
      </c>
      <c r="BD303" s="191">
        <f>SUM(BD300:BD302)</f>
        <v>0</v>
      </c>
      <c r="BE303" s="191">
        <f>SUM(BE300:BE302)</f>
        <v>0</v>
      </c>
    </row>
    <row r="304" spans="1:15" ht="12.75">
      <c r="A304" s="163" t="s">
        <v>74</v>
      </c>
      <c r="B304" s="164" t="s">
        <v>449</v>
      </c>
      <c r="C304" s="165" t="s">
        <v>450</v>
      </c>
      <c r="D304" s="166"/>
      <c r="E304" s="167"/>
      <c r="F304" s="167"/>
      <c r="G304" s="168"/>
      <c r="H304" s="169"/>
      <c r="I304" s="169"/>
      <c r="O304" s="170">
        <v>1</v>
      </c>
    </row>
    <row r="305" spans="1:104" ht="22.5">
      <c r="A305" s="171">
        <v>113</v>
      </c>
      <c r="B305" s="172" t="s">
        <v>451</v>
      </c>
      <c r="C305" s="173" t="s">
        <v>452</v>
      </c>
      <c r="D305" s="174" t="s">
        <v>142</v>
      </c>
      <c r="E305" s="175">
        <v>1</v>
      </c>
      <c r="F305" s="175"/>
      <c r="G305" s="176">
        <f>E305*F305</f>
        <v>0</v>
      </c>
      <c r="O305" s="170">
        <v>2</v>
      </c>
      <c r="AA305" s="146">
        <v>12</v>
      </c>
      <c r="AB305" s="146">
        <v>0</v>
      </c>
      <c r="AC305" s="146">
        <v>96</v>
      </c>
      <c r="AZ305" s="146">
        <v>4</v>
      </c>
      <c r="BA305" s="146">
        <f>IF(AZ305=1,G305,0)</f>
        <v>0</v>
      </c>
      <c r="BB305" s="146">
        <f>IF(AZ305=2,G305,0)</f>
        <v>0</v>
      </c>
      <c r="BC305" s="146">
        <f>IF(AZ305=3,G305,0)</f>
        <v>0</v>
      </c>
      <c r="BD305" s="146">
        <f>IF(AZ305=4,G305,0)</f>
        <v>0</v>
      </c>
      <c r="BE305" s="146">
        <f>IF(AZ305=5,G305,0)</f>
        <v>0</v>
      </c>
      <c r="CA305" s="177">
        <v>12</v>
      </c>
      <c r="CB305" s="177">
        <v>0</v>
      </c>
      <c r="CZ305" s="146">
        <v>0</v>
      </c>
    </row>
    <row r="306" spans="1:57" ht="12.75">
      <c r="A306" s="184"/>
      <c r="B306" s="185" t="s">
        <v>78</v>
      </c>
      <c r="C306" s="186" t="str">
        <f>CONCATENATE(B304," ",C304)</f>
        <v>M24 Montáže vzduchotechnických zařízení</v>
      </c>
      <c r="D306" s="187"/>
      <c r="E306" s="188"/>
      <c r="F306" s="189"/>
      <c r="G306" s="190">
        <f>SUM(G304:G305)</f>
        <v>0</v>
      </c>
      <c r="O306" s="170">
        <v>4</v>
      </c>
      <c r="BA306" s="191">
        <f>SUM(BA304:BA305)</f>
        <v>0</v>
      </c>
      <c r="BB306" s="191">
        <f>SUM(BB304:BB305)</f>
        <v>0</v>
      </c>
      <c r="BC306" s="191">
        <f>SUM(BC304:BC305)</f>
        <v>0</v>
      </c>
      <c r="BD306" s="191">
        <f>SUM(BD304:BD305)</f>
        <v>0</v>
      </c>
      <c r="BE306" s="191">
        <f>SUM(BE304:BE305)</f>
        <v>0</v>
      </c>
    </row>
    <row r="307" spans="1:15" ht="12.75">
      <c r="A307" s="163" t="s">
        <v>74</v>
      </c>
      <c r="B307" s="164" t="s">
        <v>453</v>
      </c>
      <c r="C307" s="165" t="s">
        <v>454</v>
      </c>
      <c r="D307" s="166"/>
      <c r="E307" s="167"/>
      <c r="F307" s="167"/>
      <c r="G307" s="168"/>
      <c r="H307" s="169"/>
      <c r="I307" s="169"/>
      <c r="O307" s="170">
        <v>1</v>
      </c>
    </row>
    <row r="308" spans="1:104" ht="12.75">
      <c r="A308" s="171">
        <v>114</v>
      </c>
      <c r="B308" s="172" t="s">
        <v>455</v>
      </c>
      <c r="C308" s="173" t="s">
        <v>456</v>
      </c>
      <c r="D308" s="174" t="s">
        <v>219</v>
      </c>
      <c r="E308" s="175">
        <v>60.010298887988</v>
      </c>
      <c r="F308" s="175"/>
      <c r="G308" s="176">
        <f aca="true" t="shared" si="12" ref="G308:G315">E308*F308</f>
        <v>0</v>
      </c>
      <c r="O308" s="170">
        <v>2</v>
      </c>
      <c r="AA308" s="146">
        <v>8</v>
      </c>
      <c r="AB308" s="146">
        <v>0</v>
      </c>
      <c r="AC308" s="146">
        <v>3</v>
      </c>
      <c r="AZ308" s="146">
        <v>1</v>
      </c>
      <c r="BA308" s="146">
        <f aca="true" t="shared" si="13" ref="BA308:BA315">IF(AZ308=1,G308,0)</f>
        <v>0</v>
      </c>
      <c r="BB308" s="146">
        <f aca="true" t="shared" si="14" ref="BB308:BB315">IF(AZ308=2,G308,0)</f>
        <v>0</v>
      </c>
      <c r="BC308" s="146">
        <f aca="true" t="shared" si="15" ref="BC308:BC315">IF(AZ308=3,G308,0)</f>
        <v>0</v>
      </c>
      <c r="BD308" s="146">
        <f aca="true" t="shared" si="16" ref="BD308:BD315">IF(AZ308=4,G308,0)</f>
        <v>0</v>
      </c>
      <c r="BE308" s="146">
        <f aca="true" t="shared" si="17" ref="BE308:BE315">IF(AZ308=5,G308,0)</f>
        <v>0</v>
      </c>
      <c r="CA308" s="177">
        <v>8</v>
      </c>
      <c r="CB308" s="177">
        <v>0</v>
      </c>
      <c r="CZ308" s="146">
        <v>0</v>
      </c>
    </row>
    <row r="309" spans="1:104" ht="12.75">
      <c r="A309" s="171">
        <v>115</v>
      </c>
      <c r="B309" s="172" t="s">
        <v>457</v>
      </c>
      <c r="C309" s="173" t="s">
        <v>458</v>
      </c>
      <c r="D309" s="174" t="s">
        <v>219</v>
      </c>
      <c r="E309" s="175">
        <v>60.010298887988</v>
      </c>
      <c r="F309" s="175"/>
      <c r="G309" s="176">
        <f t="shared" si="12"/>
        <v>0</v>
      </c>
      <c r="O309" s="170">
        <v>2</v>
      </c>
      <c r="AA309" s="146">
        <v>8</v>
      </c>
      <c r="AB309" s="146">
        <v>0</v>
      </c>
      <c r="AC309" s="146">
        <v>3</v>
      </c>
      <c r="AZ309" s="146">
        <v>1</v>
      </c>
      <c r="BA309" s="146">
        <f t="shared" si="13"/>
        <v>0</v>
      </c>
      <c r="BB309" s="146">
        <f t="shared" si="14"/>
        <v>0</v>
      </c>
      <c r="BC309" s="146">
        <f t="shared" si="15"/>
        <v>0</v>
      </c>
      <c r="BD309" s="146">
        <f t="shared" si="16"/>
        <v>0</v>
      </c>
      <c r="BE309" s="146">
        <f t="shared" si="17"/>
        <v>0</v>
      </c>
      <c r="CA309" s="177">
        <v>8</v>
      </c>
      <c r="CB309" s="177">
        <v>0</v>
      </c>
      <c r="CZ309" s="146">
        <v>0</v>
      </c>
    </row>
    <row r="310" spans="1:104" ht="12.75">
      <c r="A310" s="171">
        <v>116</v>
      </c>
      <c r="B310" s="172" t="s">
        <v>459</v>
      </c>
      <c r="C310" s="173" t="s">
        <v>460</v>
      </c>
      <c r="D310" s="174" t="s">
        <v>219</v>
      </c>
      <c r="E310" s="175">
        <v>60.010298887988</v>
      </c>
      <c r="F310" s="175"/>
      <c r="G310" s="176">
        <f t="shared" si="12"/>
        <v>0</v>
      </c>
      <c r="O310" s="170">
        <v>2</v>
      </c>
      <c r="AA310" s="146">
        <v>8</v>
      </c>
      <c r="AB310" s="146">
        <v>0</v>
      </c>
      <c r="AC310" s="146">
        <v>3</v>
      </c>
      <c r="AZ310" s="146">
        <v>1</v>
      </c>
      <c r="BA310" s="146">
        <f t="shared" si="13"/>
        <v>0</v>
      </c>
      <c r="BB310" s="146">
        <f t="shared" si="14"/>
        <v>0</v>
      </c>
      <c r="BC310" s="146">
        <f t="shared" si="15"/>
        <v>0</v>
      </c>
      <c r="BD310" s="146">
        <f t="shared" si="16"/>
        <v>0</v>
      </c>
      <c r="BE310" s="146">
        <f t="shared" si="17"/>
        <v>0</v>
      </c>
      <c r="CA310" s="177">
        <v>8</v>
      </c>
      <c r="CB310" s="177">
        <v>0</v>
      </c>
      <c r="CZ310" s="146">
        <v>0</v>
      </c>
    </row>
    <row r="311" spans="1:104" ht="12.75">
      <c r="A311" s="171">
        <v>117</v>
      </c>
      <c r="B311" s="172" t="s">
        <v>461</v>
      </c>
      <c r="C311" s="173" t="s">
        <v>462</v>
      </c>
      <c r="D311" s="174" t="s">
        <v>219</v>
      </c>
      <c r="E311" s="175">
        <v>60.010298887988</v>
      </c>
      <c r="F311" s="175"/>
      <c r="G311" s="176">
        <f t="shared" si="12"/>
        <v>0</v>
      </c>
      <c r="O311" s="170">
        <v>2</v>
      </c>
      <c r="AA311" s="146">
        <v>8</v>
      </c>
      <c r="AB311" s="146">
        <v>0</v>
      </c>
      <c r="AC311" s="146">
        <v>3</v>
      </c>
      <c r="AZ311" s="146">
        <v>1</v>
      </c>
      <c r="BA311" s="146">
        <f t="shared" si="13"/>
        <v>0</v>
      </c>
      <c r="BB311" s="146">
        <f t="shared" si="14"/>
        <v>0</v>
      </c>
      <c r="BC311" s="146">
        <f t="shared" si="15"/>
        <v>0</v>
      </c>
      <c r="BD311" s="146">
        <f t="shared" si="16"/>
        <v>0</v>
      </c>
      <c r="BE311" s="146">
        <f t="shared" si="17"/>
        <v>0</v>
      </c>
      <c r="CA311" s="177">
        <v>8</v>
      </c>
      <c r="CB311" s="177">
        <v>0</v>
      </c>
      <c r="CZ311" s="146">
        <v>0</v>
      </c>
    </row>
    <row r="312" spans="1:104" ht="12.75">
      <c r="A312" s="171">
        <v>118</v>
      </c>
      <c r="B312" s="172" t="s">
        <v>463</v>
      </c>
      <c r="C312" s="173" t="s">
        <v>464</v>
      </c>
      <c r="D312" s="174" t="s">
        <v>219</v>
      </c>
      <c r="E312" s="175">
        <v>840.144184431832</v>
      </c>
      <c r="F312" s="175"/>
      <c r="G312" s="176">
        <f t="shared" si="12"/>
        <v>0</v>
      </c>
      <c r="O312" s="170">
        <v>2</v>
      </c>
      <c r="AA312" s="146">
        <v>8</v>
      </c>
      <c r="AB312" s="146">
        <v>0</v>
      </c>
      <c r="AC312" s="146">
        <v>3</v>
      </c>
      <c r="AZ312" s="146">
        <v>1</v>
      </c>
      <c r="BA312" s="146">
        <f t="shared" si="13"/>
        <v>0</v>
      </c>
      <c r="BB312" s="146">
        <f t="shared" si="14"/>
        <v>0</v>
      </c>
      <c r="BC312" s="146">
        <f t="shared" si="15"/>
        <v>0</v>
      </c>
      <c r="BD312" s="146">
        <f t="shared" si="16"/>
        <v>0</v>
      </c>
      <c r="BE312" s="146">
        <f t="shared" si="17"/>
        <v>0</v>
      </c>
      <c r="CA312" s="177">
        <v>8</v>
      </c>
      <c r="CB312" s="177">
        <v>0</v>
      </c>
      <c r="CZ312" s="146">
        <v>0</v>
      </c>
    </row>
    <row r="313" spans="1:104" ht="12.75">
      <c r="A313" s="171">
        <v>119</v>
      </c>
      <c r="B313" s="172" t="s">
        <v>465</v>
      </c>
      <c r="C313" s="173" t="s">
        <v>466</v>
      </c>
      <c r="D313" s="174" t="s">
        <v>219</v>
      </c>
      <c r="E313" s="175">
        <v>60.010298887988</v>
      </c>
      <c r="F313" s="175"/>
      <c r="G313" s="176">
        <f t="shared" si="12"/>
        <v>0</v>
      </c>
      <c r="O313" s="170">
        <v>2</v>
      </c>
      <c r="AA313" s="146">
        <v>8</v>
      </c>
      <c r="AB313" s="146">
        <v>0</v>
      </c>
      <c r="AC313" s="146">
        <v>3</v>
      </c>
      <c r="AZ313" s="146">
        <v>1</v>
      </c>
      <c r="BA313" s="146">
        <f t="shared" si="13"/>
        <v>0</v>
      </c>
      <c r="BB313" s="146">
        <f t="shared" si="14"/>
        <v>0</v>
      </c>
      <c r="BC313" s="146">
        <f t="shared" si="15"/>
        <v>0</v>
      </c>
      <c r="BD313" s="146">
        <f t="shared" si="16"/>
        <v>0</v>
      </c>
      <c r="BE313" s="146">
        <f t="shared" si="17"/>
        <v>0</v>
      </c>
      <c r="CA313" s="177">
        <v>8</v>
      </c>
      <c r="CB313" s="177">
        <v>0</v>
      </c>
      <c r="CZ313" s="146">
        <v>0</v>
      </c>
    </row>
    <row r="314" spans="1:104" ht="12.75">
      <c r="A314" s="171">
        <v>120</v>
      </c>
      <c r="B314" s="172" t="s">
        <v>467</v>
      </c>
      <c r="C314" s="173" t="s">
        <v>468</v>
      </c>
      <c r="D314" s="174" t="s">
        <v>219</v>
      </c>
      <c r="E314" s="175">
        <v>60.010298887988</v>
      </c>
      <c r="F314" s="175"/>
      <c r="G314" s="176">
        <f t="shared" si="12"/>
        <v>0</v>
      </c>
      <c r="O314" s="170">
        <v>2</v>
      </c>
      <c r="AA314" s="146">
        <v>8</v>
      </c>
      <c r="AB314" s="146">
        <v>0</v>
      </c>
      <c r="AC314" s="146">
        <v>3</v>
      </c>
      <c r="AZ314" s="146">
        <v>1</v>
      </c>
      <c r="BA314" s="146">
        <f t="shared" si="13"/>
        <v>0</v>
      </c>
      <c r="BB314" s="146">
        <f t="shared" si="14"/>
        <v>0</v>
      </c>
      <c r="BC314" s="146">
        <f t="shared" si="15"/>
        <v>0</v>
      </c>
      <c r="BD314" s="146">
        <f t="shared" si="16"/>
        <v>0</v>
      </c>
      <c r="BE314" s="146">
        <f t="shared" si="17"/>
        <v>0</v>
      </c>
      <c r="CA314" s="177">
        <v>8</v>
      </c>
      <c r="CB314" s="177">
        <v>0</v>
      </c>
      <c r="CZ314" s="146">
        <v>0</v>
      </c>
    </row>
    <row r="315" spans="1:104" ht="12.75">
      <c r="A315" s="171">
        <v>121</v>
      </c>
      <c r="B315" s="172" t="s">
        <v>469</v>
      </c>
      <c r="C315" s="173" t="s">
        <v>470</v>
      </c>
      <c r="D315" s="174" t="s">
        <v>219</v>
      </c>
      <c r="E315" s="175">
        <v>60.010298887988</v>
      </c>
      <c r="F315" s="175"/>
      <c r="G315" s="176">
        <f t="shared" si="12"/>
        <v>0</v>
      </c>
      <c r="O315" s="170">
        <v>2</v>
      </c>
      <c r="AA315" s="146">
        <v>8</v>
      </c>
      <c r="AB315" s="146">
        <v>1</v>
      </c>
      <c r="AC315" s="146">
        <v>3</v>
      </c>
      <c r="AZ315" s="146">
        <v>1</v>
      </c>
      <c r="BA315" s="146">
        <f t="shared" si="13"/>
        <v>0</v>
      </c>
      <c r="BB315" s="146">
        <f t="shared" si="14"/>
        <v>0</v>
      </c>
      <c r="BC315" s="146">
        <f t="shared" si="15"/>
        <v>0</v>
      </c>
      <c r="BD315" s="146">
        <f t="shared" si="16"/>
        <v>0</v>
      </c>
      <c r="BE315" s="146">
        <f t="shared" si="17"/>
        <v>0</v>
      </c>
      <c r="CA315" s="177">
        <v>8</v>
      </c>
      <c r="CB315" s="177">
        <v>1</v>
      </c>
      <c r="CZ315" s="146">
        <v>0</v>
      </c>
    </row>
    <row r="316" spans="1:57" ht="12.75">
      <c r="A316" s="184"/>
      <c r="B316" s="185" t="s">
        <v>78</v>
      </c>
      <c r="C316" s="186" t="str">
        <f>CONCATENATE(B307," ",C307)</f>
        <v>D96 Přesuny suti a vybouraných hmot</v>
      </c>
      <c r="D316" s="187"/>
      <c r="E316" s="188"/>
      <c r="F316" s="189"/>
      <c r="G316" s="190">
        <f>SUM(G307:G315)</f>
        <v>0</v>
      </c>
      <c r="O316" s="170">
        <v>4</v>
      </c>
      <c r="BA316" s="191">
        <f>SUM(BA307:BA315)</f>
        <v>0</v>
      </c>
      <c r="BB316" s="191">
        <f>SUM(BB307:BB315)</f>
        <v>0</v>
      </c>
      <c r="BC316" s="191">
        <f>SUM(BC307:BC315)</f>
        <v>0</v>
      </c>
      <c r="BD316" s="191">
        <f>SUM(BD307:BD315)</f>
        <v>0</v>
      </c>
      <c r="BE316" s="191">
        <f>SUM(BE307:BE315)</f>
        <v>0</v>
      </c>
    </row>
    <row r="317" ht="12.75">
      <c r="E317" s="146"/>
    </row>
    <row r="318" ht="12.75">
      <c r="E318" s="146"/>
    </row>
    <row r="319" ht="12.75">
      <c r="E319" s="146"/>
    </row>
    <row r="320" ht="12.75">
      <c r="E320" s="146"/>
    </row>
    <row r="321" ht="12.75">
      <c r="E321" s="146"/>
    </row>
    <row r="322" ht="12.75">
      <c r="E322" s="146"/>
    </row>
    <row r="323" ht="12.75">
      <c r="E323" s="146"/>
    </row>
    <row r="324" ht="12.75">
      <c r="E324" s="146"/>
    </row>
    <row r="325" ht="12.75">
      <c r="E325" s="146"/>
    </row>
    <row r="326" ht="12.75">
      <c r="E326" s="146"/>
    </row>
    <row r="327" ht="12.75">
      <c r="E327" s="146"/>
    </row>
    <row r="328" ht="12.75">
      <c r="E328" s="146"/>
    </row>
    <row r="329" ht="12.75">
      <c r="E329" s="146"/>
    </row>
    <row r="330" ht="12.75">
      <c r="E330" s="146"/>
    </row>
    <row r="331" ht="12.75">
      <c r="E331" s="146"/>
    </row>
    <row r="332" ht="12.75">
      <c r="E332" s="146"/>
    </row>
    <row r="333" ht="12.75">
      <c r="E333" s="146"/>
    </row>
    <row r="334" ht="12.75">
      <c r="E334" s="146"/>
    </row>
    <row r="335" ht="12.75">
      <c r="E335" s="146"/>
    </row>
    <row r="336" ht="12.75">
      <c r="E336" s="146"/>
    </row>
    <row r="337" ht="12.75">
      <c r="E337" s="146"/>
    </row>
    <row r="338" ht="12.75">
      <c r="E338" s="146"/>
    </row>
    <row r="339" ht="12.75">
      <c r="E339" s="146"/>
    </row>
    <row r="340" spans="1:7" ht="12.75">
      <c r="A340" s="192"/>
      <c r="B340" s="192"/>
      <c r="C340" s="192"/>
      <c r="D340" s="192"/>
      <c r="E340" s="192"/>
      <c r="F340" s="192"/>
      <c r="G340" s="192"/>
    </row>
    <row r="341" spans="1:7" ht="12.75">
      <c r="A341" s="192"/>
      <c r="B341" s="192"/>
      <c r="C341" s="192"/>
      <c r="D341" s="192"/>
      <c r="E341" s="192"/>
      <c r="F341" s="192"/>
      <c r="G341" s="192"/>
    </row>
    <row r="342" spans="1:7" ht="12.75">
      <c r="A342" s="192"/>
      <c r="B342" s="192"/>
      <c r="C342" s="192"/>
      <c r="D342" s="192"/>
      <c r="E342" s="192"/>
      <c r="F342" s="192"/>
      <c r="G342" s="192"/>
    </row>
    <row r="343" spans="1:7" ht="12.75">
      <c r="A343" s="192"/>
      <c r="B343" s="192"/>
      <c r="C343" s="192"/>
      <c r="D343" s="192"/>
      <c r="E343" s="192"/>
      <c r="F343" s="192"/>
      <c r="G343" s="192"/>
    </row>
    <row r="344" ht="12.75">
      <c r="E344" s="146"/>
    </row>
    <row r="345" ht="12.75">
      <c r="E345" s="146"/>
    </row>
    <row r="346" ht="12.75">
      <c r="E346" s="146"/>
    </row>
    <row r="347" ht="12.75">
      <c r="E347" s="146"/>
    </row>
    <row r="348" ht="12.75">
      <c r="E348" s="146"/>
    </row>
    <row r="349" ht="12.75">
      <c r="E349" s="146"/>
    </row>
    <row r="350" ht="12.75">
      <c r="E350" s="146"/>
    </row>
    <row r="351" ht="12.75">
      <c r="E351" s="146"/>
    </row>
    <row r="352" ht="12.75">
      <c r="E352" s="146"/>
    </row>
    <row r="353" ht="12.75">
      <c r="E353" s="146"/>
    </row>
    <row r="354" ht="12.75">
      <c r="E354" s="146"/>
    </row>
    <row r="355" ht="12.75">
      <c r="E355" s="146"/>
    </row>
    <row r="356" ht="12.75">
      <c r="E356" s="146"/>
    </row>
    <row r="357" ht="12.75">
      <c r="E357" s="146"/>
    </row>
    <row r="358" ht="12.75">
      <c r="E358" s="146"/>
    </row>
    <row r="359" ht="12.75">
      <c r="E359" s="146"/>
    </row>
    <row r="360" ht="12.75">
      <c r="E360" s="146"/>
    </row>
    <row r="361" ht="12.75">
      <c r="E361" s="146"/>
    </row>
    <row r="362" ht="12.75">
      <c r="E362" s="146"/>
    </row>
    <row r="363" ht="12.75">
      <c r="E363" s="146"/>
    </row>
    <row r="364" ht="12.75">
      <c r="E364" s="146"/>
    </row>
    <row r="365" ht="12.75">
      <c r="E365" s="146"/>
    </row>
    <row r="366" ht="12.75">
      <c r="E366" s="146"/>
    </row>
    <row r="367" ht="12.75">
      <c r="E367" s="146"/>
    </row>
    <row r="368" ht="12.75">
      <c r="E368" s="146"/>
    </row>
    <row r="369" ht="12.75">
      <c r="E369" s="146"/>
    </row>
    <row r="370" ht="12.75">
      <c r="E370" s="146"/>
    </row>
    <row r="371" ht="12.75">
      <c r="E371" s="146"/>
    </row>
    <row r="372" ht="12.75">
      <c r="E372" s="146"/>
    </row>
    <row r="373" ht="12.75">
      <c r="E373" s="146"/>
    </row>
    <row r="374" ht="12.75">
      <c r="E374" s="146"/>
    </row>
    <row r="375" spans="1:2" ht="12.75">
      <c r="A375" s="193"/>
      <c r="B375" s="193"/>
    </row>
    <row r="376" spans="1:7" ht="12.75">
      <c r="A376" s="192"/>
      <c r="B376" s="192"/>
      <c r="C376" s="195"/>
      <c r="D376" s="195"/>
      <c r="E376" s="196"/>
      <c r="F376" s="195"/>
      <c r="G376" s="197"/>
    </row>
    <row r="377" spans="1:7" ht="12.75">
      <c r="A377" s="198"/>
      <c r="B377" s="198"/>
      <c r="C377" s="192"/>
      <c r="D377" s="192"/>
      <c r="E377" s="199"/>
      <c r="F377" s="192"/>
      <c r="G377" s="192"/>
    </row>
    <row r="378" spans="1:7" ht="12.75">
      <c r="A378" s="192"/>
      <c r="B378" s="192"/>
      <c r="C378" s="192"/>
      <c r="D378" s="192"/>
      <c r="E378" s="199"/>
      <c r="F378" s="192"/>
      <c r="G378" s="192"/>
    </row>
    <row r="379" spans="1:7" ht="12.75">
      <c r="A379" s="192"/>
      <c r="B379" s="192"/>
      <c r="C379" s="192"/>
      <c r="D379" s="192"/>
      <c r="E379" s="199"/>
      <c r="F379" s="192"/>
      <c r="G379" s="192"/>
    </row>
    <row r="380" spans="1:7" ht="12.75">
      <c r="A380" s="192"/>
      <c r="B380" s="192"/>
      <c r="C380" s="192"/>
      <c r="D380" s="192"/>
      <c r="E380" s="199"/>
      <c r="F380" s="192"/>
      <c r="G380" s="192"/>
    </row>
    <row r="381" spans="1:7" ht="12.75">
      <c r="A381" s="192"/>
      <c r="B381" s="192"/>
      <c r="C381" s="192"/>
      <c r="D381" s="192"/>
      <c r="E381" s="199"/>
      <c r="F381" s="192"/>
      <c r="G381" s="192"/>
    </row>
    <row r="382" spans="1:7" ht="12.75">
      <c r="A382" s="192"/>
      <c r="B382" s="192"/>
      <c r="C382" s="192"/>
      <c r="D382" s="192"/>
      <c r="E382" s="199"/>
      <c r="F382" s="192"/>
      <c r="G382" s="192"/>
    </row>
    <row r="383" spans="1:7" ht="12.75">
      <c r="A383" s="192"/>
      <c r="B383" s="192"/>
      <c r="C383" s="192"/>
      <c r="D383" s="192"/>
      <c r="E383" s="199"/>
      <c r="F383" s="192"/>
      <c r="G383" s="192"/>
    </row>
    <row r="384" spans="1:7" ht="12.75">
      <c r="A384" s="192"/>
      <c r="B384" s="192"/>
      <c r="C384" s="192"/>
      <c r="D384" s="192"/>
      <c r="E384" s="199"/>
      <c r="F384" s="192"/>
      <c r="G384" s="192"/>
    </row>
    <row r="385" spans="1:7" ht="12.75">
      <c r="A385" s="192"/>
      <c r="B385" s="192"/>
      <c r="C385" s="192"/>
      <c r="D385" s="192"/>
      <c r="E385" s="199"/>
      <c r="F385" s="192"/>
      <c r="G385" s="192"/>
    </row>
    <row r="386" spans="1:7" ht="12.75">
      <c r="A386" s="192"/>
      <c r="B386" s="192"/>
      <c r="C386" s="192"/>
      <c r="D386" s="192"/>
      <c r="E386" s="199"/>
      <c r="F386" s="192"/>
      <c r="G386" s="192"/>
    </row>
    <row r="387" spans="1:7" ht="12.75">
      <c r="A387" s="192"/>
      <c r="B387" s="192"/>
      <c r="C387" s="192"/>
      <c r="D387" s="192"/>
      <c r="E387" s="199"/>
      <c r="F387" s="192"/>
      <c r="G387" s="192"/>
    </row>
    <row r="388" spans="1:7" ht="12.75">
      <c r="A388" s="192"/>
      <c r="B388" s="192"/>
      <c r="C388" s="192"/>
      <c r="D388" s="192"/>
      <c r="E388" s="199"/>
      <c r="F388" s="192"/>
      <c r="G388" s="192"/>
    </row>
    <row r="389" spans="1:7" ht="12.75">
      <c r="A389" s="192"/>
      <c r="B389" s="192"/>
      <c r="C389" s="192"/>
      <c r="D389" s="192"/>
      <c r="E389" s="199"/>
      <c r="F389" s="192"/>
      <c r="G389" s="192"/>
    </row>
  </sheetData>
  <sheetProtection/>
  <mergeCells count="149">
    <mergeCell ref="C297:D297"/>
    <mergeCell ref="C298:D298"/>
    <mergeCell ref="C276:D276"/>
    <mergeCell ref="C278:D278"/>
    <mergeCell ref="C281:D281"/>
    <mergeCell ref="C282:D282"/>
    <mergeCell ref="C293:D293"/>
    <mergeCell ref="C294:D294"/>
    <mergeCell ref="C295:D295"/>
    <mergeCell ref="C296:D296"/>
    <mergeCell ref="C264:D264"/>
    <mergeCell ref="C265:D265"/>
    <mergeCell ref="C267:D267"/>
    <mergeCell ref="C260:D260"/>
    <mergeCell ref="C261:D261"/>
    <mergeCell ref="C262:D262"/>
    <mergeCell ref="C263:D263"/>
    <mergeCell ref="C255:D255"/>
    <mergeCell ref="C256:D256"/>
    <mergeCell ref="C257:D257"/>
    <mergeCell ref="C259:D259"/>
    <mergeCell ref="C251:D251"/>
    <mergeCell ref="C252:D252"/>
    <mergeCell ref="C253:D253"/>
    <mergeCell ref="C254:D254"/>
    <mergeCell ref="C246:D246"/>
    <mergeCell ref="C247:D247"/>
    <mergeCell ref="C249:D249"/>
    <mergeCell ref="C250:D250"/>
    <mergeCell ref="C232:D232"/>
    <mergeCell ref="C238:D238"/>
    <mergeCell ref="C239:D239"/>
    <mergeCell ref="C241:D241"/>
    <mergeCell ref="C242:D242"/>
    <mergeCell ref="C243:D243"/>
    <mergeCell ref="C244:D244"/>
    <mergeCell ref="C245:D245"/>
    <mergeCell ref="C227:D227"/>
    <mergeCell ref="C228:D228"/>
    <mergeCell ref="C229:D229"/>
    <mergeCell ref="C230:D230"/>
    <mergeCell ref="C219:D219"/>
    <mergeCell ref="C221:D221"/>
    <mergeCell ref="C223:D223"/>
    <mergeCell ref="C225:D225"/>
    <mergeCell ref="C211:D211"/>
    <mergeCell ref="C213:D213"/>
    <mergeCell ref="C215:D215"/>
    <mergeCell ref="C217:D217"/>
    <mergeCell ref="C204:D204"/>
    <mergeCell ref="C205:D205"/>
    <mergeCell ref="C207:D207"/>
    <mergeCell ref="C209:D209"/>
    <mergeCell ref="C182:D182"/>
    <mergeCell ref="C184:D184"/>
    <mergeCell ref="C189:D189"/>
    <mergeCell ref="C192:D192"/>
    <mergeCell ref="C194:D194"/>
    <mergeCell ref="C196:D196"/>
    <mergeCell ref="C198:D198"/>
    <mergeCell ref="C202:D202"/>
    <mergeCell ref="C174:D174"/>
    <mergeCell ref="C175:D175"/>
    <mergeCell ref="C177:D177"/>
    <mergeCell ref="C179:D179"/>
    <mergeCell ref="C169:D169"/>
    <mergeCell ref="C170:D170"/>
    <mergeCell ref="C171:D171"/>
    <mergeCell ref="C172:D172"/>
    <mergeCell ref="C164:D164"/>
    <mergeCell ref="C165:D165"/>
    <mergeCell ref="C166:D166"/>
    <mergeCell ref="C167:D167"/>
    <mergeCell ref="C160:D160"/>
    <mergeCell ref="C161:D161"/>
    <mergeCell ref="C162:D162"/>
    <mergeCell ref="C163:D163"/>
    <mergeCell ref="C155:D155"/>
    <mergeCell ref="C157:D157"/>
    <mergeCell ref="C158:D158"/>
    <mergeCell ref="C159:D159"/>
    <mergeCell ref="C151:D151"/>
    <mergeCell ref="C152:D152"/>
    <mergeCell ref="C153:D153"/>
    <mergeCell ref="C154:D154"/>
    <mergeCell ref="C146:D146"/>
    <mergeCell ref="C147:D147"/>
    <mergeCell ref="C149:D149"/>
    <mergeCell ref="C150:D150"/>
    <mergeCell ref="C142:D142"/>
    <mergeCell ref="C143:D143"/>
    <mergeCell ref="C144:D144"/>
    <mergeCell ref="C145:D145"/>
    <mergeCell ref="C137:D137"/>
    <mergeCell ref="C139:D139"/>
    <mergeCell ref="C141:D141"/>
    <mergeCell ref="C121:D121"/>
    <mergeCell ref="C123:D123"/>
    <mergeCell ref="C132:D132"/>
    <mergeCell ref="C134:D134"/>
    <mergeCell ref="C135:D135"/>
    <mergeCell ref="C136:D136"/>
    <mergeCell ref="C116:D116"/>
    <mergeCell ref="C92:D92"/>
    <mergeCell ref="C93:D93"/>
    <mergeCell ref="C95:D95"/>
    <mergeCell ref="C97:D97"/>
    <mergeCell ref="C98:D98"/>
    <mergeCell ref="C100:D100"/>
    <mergeCell ref="C102:D102"/>
    <mergeCell ref="C82:D82"/>
    <mergeCell ref="C66:D66"/>
    <mergeCell ref="C68:D68"/>
    <mergeCell ref="C61:D61"/>
    <mergeCell ref="C62:D62"/>
    <mergeCell ref="C64:D64"/>
    <mergeCell ref="C65:D65"/>
    <mergeCell ref="C57:D57"/>
    <mergeCell ref="C59:D59"/>
    <mergeCell ref="C60:D60"/>
    <mergeCell ref="C41:D41"/>
    <mergeCell ref="C49:D49"/>
    <mergeCell ref="C54:D54"/>
    <mergeCell ref="C55:D55"/>
    <mergeCell ref="C56:D56"/>
    <mergeCell ref="C33:D33"/>
    <mergeCell ref="C34:D34"/>
    <mergeCell ref="C35:D35"/>
    <mergeCell ref="C36:D36"/>
    <mergeCell ref="C24:D24"/>
    <mergeCell ref="C25:D25"/>
    <mergeCell ref="C27:D27"/>
    <mergeCell ref="C29:D29"/>
    <mergeCell ref="C20:D20"/>
    <mergeCell ref="C21:D21"/>
    <mergeCell ref="C22:D22"/>
    <mergeCell ref="C23:D23"/>
    <mergeCell ref="C15:D15"/>
    <mergeCell ref="C17:D17"/>
    <mergeCell ref="C18:D18"/>
    <mergeCell ref="C19:D19"/>
    <mergeCell ref="A1:G1"/>
    <mergeCell ref="A3:B3"/>
    <mergeCell ref="A4:B4"/>
    <mergeCell ref="E4:G4"/>
    <mergeCell ref="C9:D9"/>
    <mergeCell ref="C10:D10"/>
    <mergeCell ref="C11:D11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tesar</cp:lastModifiedBy>
  <dcterms:created xsi:type="dcterms:W3CDTF">2013-04-09T19:04:19Z</dcterms:created>
  <dcterms:modified xsi:type="dcterms:W3CDTF">2013-05-24T07:41:21Z</dcterms:modified>
  <cp:category/>
  <cp:version/>
  <cp:contentType/>
  <cp:contentStatus/>
</cp:coreProperties>
</file>